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0" windowWidth="15480" windowHeight="8685" tabRatio="886" firstSheet="2" activeTab="7"/>
  </bookViews>
  <sheets>
    <sheet name="prog-escuelas-mal" sheetId="2" state="hidden" r:id="rId1"/>
    <sheet name="Resumen EAPs" sheetId="3" state="hidden" r:id="rId2"/>
    <sheet name="EVALUACION DE ESCUELAS" sheetId="10" r:id="rId3"/>
    <sheet name="POI DE LA OFICINA" sheetId="11" state="hidden" r:id="rId4"/>
    <sheet name="Hoja1" sheetId="13" state="hidden" r:id="rId5"/>
    <sheet name="Hoja2" sheetId="14" state="hidden" r:id="rId6"/>
    <sheet name="Hoja3" sheetId="15" state="hidden" r:id="rId7"/>
    <sheet name="EVALUACIÓN PARA OFICINAS" sheetId="18" r:id="rId8"/>
    <sheet name="PARA OFICINAS Y FACULTADES" sheetId="19" r:id="rId9"/>
    <sheet name="FORMATO  03" sheetId="20" r:id="rId10"/>
  </sheets>
  <definedNames>
    <definedName name="_xlnm.Print_Area" localSheetId="2">'EVALUACION DE ESCUELAS'!$A$1:$U$1025</definedName>
    <definedName name="_xlnm.Print_Area" localSheetId="4">Hoja1!$A$1:$E$71</definedName>
    <definedName name="_xlnm.Print_Area" localSheetId="0">'prog-escuelas-mal'!$A$49:$Q$49</definedName>
    <definedName name="_xlnm.Print_Titles" localSheetId="2">'EVALUACION DE ESCUELAS'!$1:$15</definedName>
    <definedName name="_xlnm.Print_Titles" localSheetId="0">'prog-escuelas-mal'!$1:$16</definedName>
  </definedNames>
  <calcPr calcId="145621"/>
</workbook>
</file>

<file path=xl/calcChain.xml><?xml version="1.0" encoding="utf-8"?>
<calcChain xmlns="http://schemas.openxmlformats.org/spreadsheetml/2006/main">
  <c r="K28" i="18" l="1"/>
  <c r="H28" i="18"/>
  <c r="K19" i="18"/>
  <c r="H19" i="18"/>
  <c r="L28" i="18" l="1"/>
  <c r="O28" i="18" s="1"/>
  <c r="L19" i="18"/>
  <c r="O19" i="18" s="1"/>
  <c r="O18" i="10" l="1"/>
  <c r="S18" i="10" s="1"/>
  <c r="L18" i="10" l="1"/>
  <c r="P18" i="10" l="1"/>
  <c r="R18" i="10"/>
  <c r="J1012" i="10"/>
  <c r="R23" i="10" l="1"/>
  <c r="S23" i="10"/>
  <c r="R30" i="10"/>
  <c r="S30" i="10"/>
  <c r="R32" i="10"/>
  <c r="S32" i="10"/>
  <c r="R35" i="10"/>
  <c r="S35" i="10"/>
  <c r="R39" i="10"/>
  <c r="S39" i="10"/>
  <c r="R40" i="10"/>
  <c r="S40" i="10"/>
  <c r="R46" i="10"/>
  <c r="S46" i="10"/>
  <c r="T46" i="10" s="1"/>
  <c r="U46" i="10" s="1"/>
  <c r="R51" i="10"/>
  <c r="S51" i="10"/>
  <c r="R58" i="10"/>
  <c r="S58" i="10"/>
  <c r="T58" i="10" s="1"/>
  <c r="U58" i="10" s="1"/>
  <c r="R60" i="10"/>
  <c r="S60" i="10"/>
  <c r="R63" i="10"/>
  <c r="S63" i="10"/>
  <c r="T63" i="10" s="1"/>
  <c r="U63" i="10" s="1"/>
  <c r="R67" i="10"/>
  <c r="S67" i="10"/>
  <c r="R68" i="10"/>
  <c r="S68" i="10"/>
  <c r="T68" i="10" s="1"/>
  <c r="U68" i="10" s="1"/>
  <c r="R74" i="10"/>
  <c r="S74" i="10"/>
  <c r="R79" i="10"/>
  <c r="S79" i="10"/>
  <c r="T79" i="10" s="1"/>
  <c r="U79" i="10" s="1"/>
  <c r="R86" i="10"/>
  <c r="S86" i="10"/>
  <c r="R88" i="10"/>
  <c r="S88" i="10"/>
  <c r="T88" i="10" s="1"/>
  <c r="U88" i="10" s="1"/>
  <c r="R91" i="10"/>
  <c r="S91" i="10"/>
  <c r="R95" i="10"/>
  <c r="S95" i="10"/>
  <c r="T95" i="10" s="1"/>
  <c r="U95" i="10" s="1"/>
  <c r="R96" i="10"/>
  <c r="S96" i="10"/>
  <c r="R102" i="10"/>
  <c r="S102" i="10"/>
  <c r="T102" i="10" s="1"/>
  <c r="U102" i="10" s="1"/>
  <c r="R107" i="10"/>
  <c r="S107" i="10"/>
  <c r="T107" i="10" s="1"/>
  <c r="U107" i="10" s="1"/>
  <c r="R114" i="10"/>
  <c r="S114" i="10"/>
  <c r="T114" i="10" s="1"/>
  <c r="U114" i="10" s="1"/>
  <c r="R116" i="10"/>
  <c r="S116" i="10"/>
  <c r="T116" i="10" s="1"/>
  <c r="U116" i="10" s="1"/>
  <c r="R119" i="10"/>
  <c r="S119" i="10"/>
  <c r="T119" i="10" s="1"/>
  <c r="U119" i="10" s="1"/>
  <c r="R123" i="10"/>
  <c r="S123" i="10"/>
  <c r="T123" i="10" s="1"/>
  <c r="U123" i="10" s="1"/>
  <c r="R124" i="10"/>
  <c r="S124" i="10"/>
  <c r="T124" i="10" s="1"/>
  <c r="U124" i="10" s="1"/>
  <c r="R130" i="10"/>
  <c r="S130" i="10"/>
  <c r="T130" i="10" s="1"/>
  <c r="U130" i="10" s="1"/>
  <c r="R135" i="10"/>
  <c r="S135" i="10"/>
  <c r="T135" i="10" s="1"/>
  <c r="U135" i="10" s="1"/>
  <c r="R142" i="10"/>
  <c r="S142" i="10"/>
  <c r="T142" i="10" s="1"/>
  <c r="U142" i="10" s="1"/>
  <c r="R144" i="10"/>
  <c r="S144" i="10"/>
  <c r="T144" i="10" s="1"/>
  <c r="U144" i="10" s="1"/>
  <c r="R147" i="10"/>
  <c r="S147" i="10"/>
  <c r="T147" i="10" s="1"/>
  <c r="U147" i="10" s="1"/>
  <c r="R151" i="10"/>
  <c r="S151" i="10"/>
  <c r="T151" i="10" s="1"/>
  <c r="U151" i="10" s="1"/>
  <c r="R152" i="10"/>
  <c r="S152" i="10"/>
  <c r="T152" i="10" s="1"/>
  <c r="U152" i="10" s="1"/>
  <c r="R158" i="10"/>
  <c r="S158" i="10"/>
  <c r="T158" i="10" s="1"/>
  <c r="U158" i="10" s="1"/>
  <c r="R163" i="10"/>
  <c r="S163" i="10"/>
  <c r="T163" i="10" s="1"/>
  <c r="U163" i="10" s="1"/>
  <c r="R170" i="10"/>
  <c r="S170" i="10"/>
  <c r="T170" i="10" s="1"/>
  <c r="U170" i="10" s="1"/>
  <c r="R172" i="10"/>
  <c r="S172" i="10"/>
  <c r="T172" i="10" s="1"/>
  <c r="U172" i="10" s="1"/>
  <c r="R175" i="10"/>
  <c r="S175" i="10"/>
  <c r="T175" i="10" s="1"/>
  <c r="U175" i="10" s="1"/>
  <c r="R179" i="10"/>
  <c r="S179" i="10"/>
  <c r="T179" i="10" s="1"/>
  <c r="U179" i="10" s="1"/>
  <c r="R180" i="10"/>
  <c r="S180" i="10"/>
  <c r="T180" i="10" s="1"/>
  <c r="U180" i="10" s="1"/>
  <c r="R186" i="10"/>
  <c r="S186" i="10"/>
  <c r="T186" i="10" s="1"/>
  <c r="U186" i="10" s="1"/>
  <c r="R191" i="10"/>
  <c r="S191" i="10"/>
  <c r="T191" i="10" s="1"/>
  <c r="U191" i="10" s="1"/>
  <c r="R198" i="10"/>
  <c r="S198" i="10"/>
  <c r="T198" i="10" s="1"/>
  <c r="U198" i="10" s="1"/>
  <c r="R200" i="10"/>
  <c r="S200" i="10"/>
  <c r="T200" i="10" s="1"/>
  <c r="U200" i="10" s="1"/>
  <c r="R203" i="10"/>
  <c r="S203" i="10"/>
  <c r="T203" i="10" s="1"/>
  <c r="U203" i="10" s="1"/>
  <c r="R207" i="10"/>
  <c r="S207" i="10"/>
  <c r="T207" i="10" s="1"/>
  <c r="U207" i="10" s="1"/>
  <c r="R208" i="10"/>
  <c r="S208" i="10"/>
  <c r="T208" i="10" s="1"/>
  <c r="U208" i="10" s="1"/>
  <c r="R214" i="10"/>
  <c r="S214" i="10"/>
  <c r="T214" i="10" s="1"/>
  <c r="U214" i="10" s="1"/>
  <c r="R219" i="10"/>
  <c r="S219" i="10"/>
  <c r="T219" i="10" s="1"/>
  <c r="U219" i="10" s="1"/>
  <c r="R226" i="10"/>
  <c r="S226" i="10"/>
  <c r="T226" i="10" s="1"/>
  <c r="U226" i="10" s="1"/>
  <c r="R228" i="10"/>
  <c r="S228" i="10"/>
  <c r="T228" i="10" s="1"/>
  <c r="U228" i="10" s="1"/>
  <c r="R231" i="10"/>
  <c r="S231" i="10"/>
  <c r="T231" i="10" s="1"/>
  <c r="U231" i="10" s="1"/>
  <c r="R235" i="10"/>
  <c r="S235" i="10"/>
  <c r="T235" i="10" s="1"/>
  <c r="U235" i="10" s="1"/>
  <c r="R236" i="10"/>
  <c r="S236" i="10"/>
  <c r="T236" i="10" s="1"/>
  <c r="U236" i="10" s="1"/>
  <c r="R242" i="10"/>
  <c r="S242" i="10"/>
  <c r="T242" i="10" s="1"/>
  <c r="U242" i="10" s="1"/>
  <c r="R247" i="10"/>
  <c r="S247" i="10"/>
  <c r="T247" i="10" s="1"/>
  <c r="U247" i="10" s="1"/>
  <c r="R254" i="10"/>
  <c r="S254" i="10"/>
  <c r="T254" i="10" s="1"/>
  <c r="U254" i="10" s="1"/>
  <c r="R256" i="10"/>
  <c r="S256" i="10"/>
  <c r="T256" i="10" s="1"/>
  <c r="U256" i="10" s="1"/>
  <c r="R259" i="10"/>
  <c r="S259" i="10"/>
  <c r="T259" i="10" s="1"/>
  <c r="U259" i="10" s="1"/>
  <c r="R263" i="10"/>
  <c r="S263" i="10"/>
  <c r="T263" i="10" s="1"/>
  <c r="U263" i="10" s="1"/>
  <c r="R264" i="10"/>
  <c r="S264" i="10"/>
  <c r="T264" i="10" s="1"/>
  <c r="U264" i="10" s="1"/>
  <c r="R270" i="10"/>
  <c r="S270" i="10"/>
  <c r="T270" i="10" s="1"/>
  <c r="U270" i="10" s="1"/>
  <c r="R275" i="10"/>
  <c r="S275" i="10"/>
  <c r="T275" i="10" s="1"/>
  <c r="U275" i="10" s="1"/>
  <c r="R282" i="10"/>
  <c r="S282" i="10"/>
  <c r="T282" i="10" s="1"/>
  <c r="U282" i="10" s="1"/>
  <c r="R284" i="10"/>
  <c r="S284" i="10"/>
  <c r="T284" i="10" s="1"/>
  <c r="U284" i="10" s="1"/>
  <c r="R287" i="10"/>
  <c r="S287" i="10"/>
  <c r="T287" i="10" s="1"/>
  <c r="U287" i="10" s="1"/>
  <c r="R291" i="10"/>
  <c r="S291" i="10"/>
  <c r="T291" i="10" s="1"/>
  <c r="U291" i="10" s="1"/>
  <c r="R292" i="10"/>
  <c r="S292" i="10"/>
  <c r="T292" i="10" s="1"/>
  <c r="U292" i="10" s="1"/>
  <c r="R298" i="10"/>
  <c r="S298" i="10"/>
  <c r="T298" i="10" s="1"/>
  <c r="U298" i="10" s="1"/>
  <c r="R303" i="10"/>
  <c r="S303" i="10"/>
  <c r="T303" i="10" s="1"/>
  <c r="U303" i="10" s="1"/>
  <c r="R310" i="10"/>
  <c r="S310" i="10"/>
  <c r="T310" i="10" s="1"/>
  <c r="U310" i="10" s="1"/>
  <c r="R312" i="10"/>
  <c r="S312" i="10"/>
  <c r="T312" i="10" s="1"/>
  <c r="U312" i="10" s="1"/>
  <c r="R315" i="10"/>
  <c r="S315" i="10"/>
  <c r="T315" i="10" s="1"/>
  <c r="U315" i="10" s="1"/>
  <c r="R319" i="10"/>
  <c r="S319" i="10"/>
  <c r="T319" i="10" s="1"/>
  <c r="U319" i="10" s="1"/>
  <c r="R320" i="10"/>
  <c r="S320" i="10"/>
  <c r="T320" i="10" s="1"/>
  <c r="U320" i="10" s="1"/>
  <c r="R326" i="10"/>
  <c r="S326" i="10"/>
  <c r="T326" i="10" s="1"/>
  <c r="U326" i="10" s="1"/>
  <c r="R331" i="10"/>
  <c r="S331" i="10"/>
  <c r="T331" i="10" s="1"/>
  <c r="U331" i="10" s="1"/>
  <c r="R338" i="10"/>
  <c r="S338" i="10"/>
  <c r="T338" i="10" s="1"/>
  <c r="U338" i="10" s="1"/>
  <c r="R340" i="10"/>
  <c r="S340" i="10"/>
  <c r="T340" i="10" s="1"/>
  <c r="U340" i="10" s="1"/>
  <c r="R343" i="10"/>
  <c r="S343" i="10"/>
  <c r="T343" i="10" s="1"/>
  <c r="U343" i="10" s="1"/>
  <c r="R347" i="10"/>
  <c r="S347" i="10"/>
  <c r="T347" i="10" s="1"/>
  <c r="U347" i="10" s="1"/>
  <c r="R348" i="10"/>
  <c r="S348" i="10"/>
  <c r="T348" i="10" s="1"/>
  <c r="U348" i="10" s="1"/>
  <c r="R354" i="10"/>
  <c r="S354" i="10"/>
  <c r="T354" i="10" s="1"/>
  <c r="U354" i="10" s="1"/>
  <c r="R359" i="10"/>
  <c r="S359" i="10"/>
  <c r="T359" i="10" s="1"/>
  <c r="U359" i="10" s="1"/>
  <c r="R366" i="10"/>
  <c r="S366" i="10"/>
  <c r="T366" i="10" s="1"/>
  <c r="U366" i="10" s="1"/>
  <c r="R368" i="10"/>
  <c r="S368" i="10"/>
  <c r="R371" i="10"/>
  <c r="S371" i="10"/>
  <c r="R375" i="10"/>
  <c r="S375" i="10"/>
  <c r="T375" i="10" s="1"/>
  <c r="U375" i="10" s="1"/>
  <c r="R376" i="10"/>
  <c r="S376" i="10"/>
  <c r="T376" i="10" s="1"/>
  <c r="U376" i="10" s="1"/>
  <c r="R382" i="10"/>
  <c r="S382" i="10"/>
  <c r="R387" i="10"/>
  <c r="S387" i="10"/>
  <c r="R394" i="10"/>
  <c r="S394" i="10"/>
  <c r="T394" i="10" s="1"/>
  <c r="U394" i="10" s="1"/>
  <c r="R396" i="10"/>
  <c r="S396" i="10"/>
  <c r="T396" i="10" s="1"/>
  <c r="U396" i="10" s="1"/>
  <c r="R399" i="10"/>
  <c r="S399" i="10"/>
  <c r="R403" i="10"/>
  <c r="S403" i="10"/>
  <c r="R404" i="10"/>
  <c r="S404" i="10"/>
  <c r="T404" i="10" s="1"/>
  <c r="U404" i="10" s="1"/>
  <c r="R410" i="10"/>
  <c r="S410" i="10"/>
  <c r="T410" i="10" s="1"/>
  <c r="U410" i="10" s="1"/>
  <c r="R415" i="10"/>
  <c r="S415" i="10"/>
  <c r="R422" i="10"/>
  <c r="S422" i="10"/>
  <c r="R424" i="10"/>
  <c r="S424" i="10"/>
  <c r="T424" i="10" s="1"/>
  <c r="U424" i="10" s="1"/>
  <c r="R427" i="10"/>
  <c r="S427" i="10"/>
  <c r="T427" i="10" s="1"/>
  <c r="U427" i="10" s="1"/>
  <c r="R431" i="10"/>
  <c r="S431" i="10"/>
  <c r="R432" i="10"/>
  <c r="S432" i="10"/>
  <c r="R438" i="10"/>
  <c r="S438" i="10"/>
  <c r="T438" i="10" s="1"/>
  <c r="U438" i="10" s="1"/>
  <c r="R443" i="10"/>
  <c r="S443" i="10"/>
  <c r="T443" i="10" s="1"/>
  <c r="U443" i="10" s="1"/>
  <c r="R450" i="10"/>
  <c r="S450" i="10"/>
  <c r="R452" i="10"/>
  <c r="S452" i="10"/>
  <c r="R455" i="10"/>
  <c r="S455" i="10"/>
  <c r="T455" i="10" s="1"/>
  <c r="U455" i="10" s="1"/>
  <c r="R459" i="10"/>
  <c r="S459" i="10"/>
  <c r="T459" i="10" s="1"/>
  <c r="U459" i="10" s="1"/>
  <c r="R460" i="10"/>
  <c r="S460" i="10"/>
  <c r="R466" i="10"/>
  <c r="S466" i="10"/>
  <c r="R471" i="10"/>
  <c r="S471" i="10"/>
  <c r="T471" i="10" s="1"/>
  <c r="U471" i="10" s="1"/>
  <c r="R478" i="10"/>
  <c r="S478" i="10"/>
  <c r="T478" i="10" s="1"/>
  <c r="U478" i="10" s="1"/>
  <c r="R480" i="10"/>
  <c r="S480" i="10"/>
  <c r="R483" i="10"/>
  <c r="S483" i="10"/>
  <c r="R487" i="10"/>
  <c r="S487" i="10"/>
  <c r="T487" i="10" s="1"/>
  <c r="U487" i="10" s="1"/>
  <c r="R488" i="10"/>
  <c r="S488" i="10"/>
  <c r="T488" i="10" s="1"/>
  <c r="U488" i="10" s="1"/>
  <c r="R494" i="10"/>
  <c r="S494" i="10"/>
  <c r="R499" i="10"/>
  <c r="S499" i="10"/>
  <c r="R506" i="10"/>
  <c r="S506" i="10"/>
  <c r="T506" i="10" s="1"/>
  <c r="U506" i="10" s="1"/>
  <c r="R508" i="10"/>
  <c r="S508" i="10"/>
  <c r="T508" i="10" s="1"/>
  <c r="U508" i="10" s="1"/>
  <c r="R511" i="10"/>
  <c r="S511" i="10"/>
  <c r="R515" i="10"/>
  <c r="S515" i="10"/>
  <c r="R516" i="10"/>
  <c r="S516" i="10"/>
  <c r="T516" i="10" s="1"/>
  <c r="U516" i="10" s="1"/>
  <c r="R522" i="10"/>
  <c r="S522" i="10"/>
  <c r="T522" i="10" s="1"/>
  <c r="U522" i="10" s="1"/>
  <c r="R527" i="10"/>
  <c r="S527" i="10"/>
  <c r="R534" i="10"/>
  <c r="S534" i="10"/>
  <c r="R536" i="10"/>
  <c r="S536" i="10"/>
  <c r="T536" i="10" s="1"/>
  <c r="U536" i="10" s="1"/>
  <c r="R539" i="10"/>
  <c r="S539" i="10"/>
  <c r="T539" i="10" s="1"/>
  <c r="U539" i="10" s="1"/>
  <c r="R543" i="10"/>
  <c r="S543" i="10"/>
  <c r="R544" i="10"/>
  <c r="S544" i="10"/>
  <c r="R550" i="10"/>
  <c r="S550" i="10"/>
  <c r="T550" i="10" s="1"/>
  <c r="U550" i="10" s="1"/>
  <c r="R555" i="10"/>
  <c r="S555" i="10"/>
  <c r="T555" i="10" s="1"/>
  <c r="U555" i="10" s="1"/>
  <c r="R562" i="10"/>
  <c r="S562" i="10"/>
  <c r="R564" i="10"/>
  <c r="S564" i="10"/>
  <c r="R567" i="10"/>
  <c r="S567" i="10"/>
  <c r="T567" i="10" s="1"/>
  <c r="U567" i="10" s="1"/>
  <c r="R571" i="10"/>
  <c r="S571" i="10"/>
  <c r="T571" i="10" s="1"/>
  <c r="U571" i="10" s="1"/>
  <c r="R572" i="10"/>
  <c r="S572" i="10"/>
  <c r="R578" i="10"/>
  <c r="S578" i="10"/>
  <c r="R583" i="10"/>
  <c r="S583" i="10"/>
  <c r="T583" i="10" s="1"/>
  <c r="U583" i="10" s="1"/>
  <c r="R590" i="10"/>
  <c r="S590" i="10"/>
  <c r="T590" i="10" s="1"/>
  <c r="U590" i="10" s="1"/>
  <c r="R592" i="10"/>
  <c r="S592" i="10"/>
  <c r="R595" i="10"/>
  <c r="S595" i="10"/>
  <c r="R599" i="10"/>
  <c r="S599" i="10"/>
  <c r="T599" i="10" s="1"/>
  <c r="U599" i="10" s="1"/>
  <c r="R600" i="10"/>
  <c r="S600" i="10"/>
  <c r="T600" i="10" s="1"/>
  <c r="U600" i="10" s="1"/>
  <c r="R606" i="10"/>
  <c r="S606" i="10"/>
  <c r="R611" i="10"/>
  <c r="S611" i="10"/>
  <c r="R618" i="10"/>
  <c r="S618" i="10"/>
  <c r="T618" i="10" s="1"/>
  <c r="U618" i="10" s="1"/>
  <c r="R620" i="10"/>
  <c r="S620" i="10"/>
  <c r="T620" i="10" s="1"/>
  <c r="U620" i="10" s="1"/>
  <c r="R623" i="10"/>
  <c r="S623" i="10"/>
  <c r="R627" i="10"/>
  <c r="S627" i="10"/>
  <c r="R628" i="10"/>
  <c r="S628" i="10"/>
  <c r="T628" i="10" s="1"/>
  <c r="U628" i="10" s="1"/>
  <c r="R634" i="10"/>
  <c r="S634" i="10"/>
  <c r="T634" i="10" s="1"/>
  <c r="U634" i="10" s="1"/>
  <c r="R639" i="10"/>
  <c r="S639" i="10"/>
  <c r="R646" i="10"/>
  <c r="S646" i="10"/>
  <c r="R648" i="10"/>
  <c r="S648" i="10"/>
  <c r="T648" i="10" s="1"/>
  <c r="U648" i="10" s="1"/>
  <c r="R651" i="10"/>
  <c r="S651" i="10"/>
  <c r="T651" i="10" s="1"/>
  <c r="U651" i="10" s="1"/>
  <c r="R655" i="10"/>
  <c r="S655" i="10"/>
  <c r="R656" i="10"/>
  <c r="S656" i="10"/>
  <c r="R662" i="10"/>
  <c r="S662" i="10"/>
  <c r="T662" i="10" s="1"/>
  <c r="U662" i="10" s="1"/>
  <c r="R667" i="10"/>
  <c r="S667" i="10"/>
  <c r="T667" i="10" s="1"/>
  <c r="U667" i="10" s="1"/>
  <c r="R674" i="10"/>
  <c r="S674" i="10"/>
  <c r="R676" i="10"/>
  <c r="S676" i="10"/>
  <c r="R679" i="10"/>
  <c r="S679" i="10"/>
  <c r="T679" i="10" s="1"/>
  <c r="U679" i="10" s="1"/>
  <c r="R683" i="10"/>
  <c r="S683" i="10"/>
  <c r="T683" i="10" s="1"/>
  <c r="U683" i="10" s="1"/>
  <c r="R684" i="10"/>
  <c r="S684" i="10"/>
  <c r="R690" i="10"/>
  <c r="S690" i="10"/>
  <c r="R695" i="10"/>
  <c r="S695" i="10"/>
  <c r="T695" i="10" s="1"/>
  <c r="U695" i="10" s="1"/>
  <c r="R702" i="10"/>
  <c r="S702" i="10"/>
  <c r="T702" i="10" s="1"/>
  <c r="U702" i="10" s="1"/>
  <c r="R704" i="10"/>
  <c r="S704" i="10"/>
  <c r="T704" i="10" s="1"/>
  <c r="U704" i="10" s="1"/>
  <c r="R707" i="10"/>
  <c r="S707" i="10"/>
  <c r="R711" i="10"/>
  <c r="S711" i="10"/>
  <c r="R712" i="10"/>
  <c r="S712" i="10"/>
  <c r="R718" i="10"/>
  <c r="S718" i="10"/>
  <c r="R723" i="10"/>
  <c r="S723" i="10"/>
  <c r="T723" i="10" s="1"/>
  <c r="U723" i="10" s="1"/>
  <c r="R730" i="10"/>
  <c r="S730" i="10"/>
  <c r="R732" i="10"/>
  <c r="S732" i="10"/>
  <c r="T732" i="10" s="1"/>
  <c r="U732" i="10" s="1"/>
  <c r="R735" i="10"/>
  <c r="S735" i="10"/>
  <c r="T735" i="10" s="1"/>
  <c r="U735" i="10" s="1"/>
  <c r="R739" i="10"/>
  <c r="S739" i="10"/>
  <c r="R740" i="10"/>
  <c r="S740" i="10"/>
  <c r="R746" i="10"/>
  <c r="S746" i="10"/>
  <c r="R751" i="10"/>
  <c r="S751" i="10"/>
  <c r="T751" i="10" s="1"/>
  <c r="U751" i="10" s="1"/>
  <c r="R758" i="10"/>
  <c r="S758" i="10"/>
  <c r="R760" i="10"/>
  <c r="S760" i="10"/>
  <c r="R763" i="10"/>
  <c r="S763" i="10"/>
  <c r="R767" i="10"/>
  <c r="S767" i="10"/>
  <c r="R768" i="10"/>
  <c r="S768" i="10"/>
  <c r="R774" i="10"/>
  <c r="T774" i="10" s="1"/>
  <c r="U774" i="10" s="1"/>
  <c r="S774" i="10"/>
  <c r="R779" i="10"/>
  <c r="S779" i="10"/>
  <c r="R786" i="10"/>
  <c r="T786" i="10" s="1"/>
  <c r="U786" i="10" s="1"/>
  <c r="S786" i="10"/>
  <c r="R788" i="10"/>
  <c r="S788" i="10"/>
  <c r="R791" i="10"/>
  <c r="S791" i="10"/>
  <c r="R795" i="10"/>
  <c r="S795" i="10"/>
  <c r="R796" i="10"/>
  <c r="S796" i="10"/>
  <c r="R802" i="10"/>
  <c r="S802" i="10"/>
  <c r="R807" i="10"/>
  <c r="T807" i="10" s="1"/>
  <c r="U807" i="10" s="1"/>
  <c r="S807" i="10"/>
  <c r="R814" i="10"/>
  <c r="S814" i="10"/>
  <c r="R816" i="10"/>
  <c r="T816" i="10" s="1"/>
  <c r="U816" i="10" s="1"/>
  <c r="S816" i="10"/>
  <c r="R819" i="10"/>
  <c r="S819" i="10"/>
  <c r="T819" i="10" s="1"/>
  <c r="U819" i="10" s="1"/>
  <c r="R823" i="10"/>
  <c r="S823" i="10"/>
  <c r="R824" i="10"/>
  <c r="S824" i="10"/>
  <c r="T824" i="10" s="1"/>
  <c r="U824" i="10" s="1"/>
  <c r="R830" i="10"/>
  <c r="S830" i="10"/>
  <c r="T830" i="10" s="1"/>
  <c r="U830" i="10" s="1"/>
  <c r="R835" i="10"/>
  <c r="S835" i="10"/>
  <c r="R842" i="10"/>
  <c r="S842" i="10"/>
  <c r="R844" i="10"/>
  <c r="S844" i="10"/>
  <c r="R847" i="10"/>
  <c r="S847" i="10"/>
  <c r="R851" i="10"/>
  <c r="S851" i="10"/>
  <c r="T851" i="10" s="1"/>
  <c r="U851" i="10" s="1"/>
  <c r="R852" i="10"/>
  <c r="S852" i="10"/>
  <c r="R858" i="10"/>
  <c r="S858" i="10"/>
  <c r="T858" i="10" s="1"/>
  <c r="U858" i="10" s="1"/>
  <c r="R863" i="10"/>
  <c r="S863" i="10"/>
  <c r="T863" i="10" s="1"/>
  <c r="U863" i="10" s="1"/>
  <c r="R870" i="10"/>
  <c r="S870" i="10"/>
  <c r="R872" i="10"/>
  <c r="S872" i="10"/>
  <c r="R875" i="10"/>
  <c r="S875" i="10"/>
  <c r="R879" i="10"/>
  <c r="S879" i="10"/>
  <c r="T879" i="10" s="1"/>
  <c r="U879" i="10" s="1"/>
  <c r="R880" i="10"/>
  <c r="S880" i="10"/>
  <c r="R886" i="10"/>
  <c r="S886" i="10"/>
  <c r="R891" i="10"/>
  <c r="S891" i="10"/>
  <c r="R898" i="10"/>
  <c r="S898" i="10"/>
  <c r="R900" i="10"/>
  <c r="S900" i="10"/>
  <c r="R903" i="10"/>
  <c r="T903" i="10" s="1"/>
  <c r="U903" i="10" s="1"/>
  <c r="S903" i="10"/>
  <c r="R907" i="10"/>
  <c r="S907" i="10"/>
  <c r="R908" i="10"/>
  <c r="T908" i="10" s="1"/>
  <c r="U908" i="10" s="1"/>
  <c r="S908" i="10"/>
  <c r="R914" i="10"/>
  <c r="S914" i="10"/>
  <c r="R919" i="10"/>
  <c r="S919" i="10"/>
  <c r="R926" i="10"/>
  <c r="S926" i="10"/>
  <c r="R928" i="10"/>
  <c r="S928" i="10"/>
  <c r="R931" i="10"/>
  <c r="S931" i="10"/>
  <c r="R935" i="10"/>
  <c r="T935" i="10" s="1"/>
  <c r="U935" i="10" s="1"/>
  <c r="S935" i="10"/>
  <c r="R936" i="10"/>
  <c r="S936" i="10"/>
  <c r="R942" i="10"/>
  <c r="S942" i="10"/>
  <c r="T942" i="10"/>
  <c r="U942" i="10" s="1"/>
  <c r="R947" i="10"/>
  <c r="S947" i="10"/>
  <c r="T947" i="10" s="1"/>
  <c r="U947" i="10" s="1"/>
  <c r="R954" i="10"/>
  <c r="S954" i="10"/>
  <c r="R956" i="10"/>
  <c r="S956" i="10"/>
  <c r="T956" i="10" s="1"/>
  <c r="U956" i="10" s="1"/>
  <c r="R959" i="10"/>
  <c r="S959" i="10"/>
  <c r="T959" i="10" s="1"/>
  <c r="U959" i="10" s="1"/>
  <c r="R963" i="10"/>
  <c r="S963" i="10"/>
  <c r="R964" i="10"/>
  <c r="S964" i="10"/>
  <c r="R970" i="10"/>
  <c r="S970" i="10"/>
  <c r="R975" i="10"/>
  <c r="S975" i="10"/>
  <c r="R982" i="10"/>
  <c r="S982" i="10"/>
  <c r="T982" i="10" s="1"/>
  <c r="U982" i="10" s="1"/>
  <c r="R984" i="10"/>
  <c r="S984" i="10"/>
  <c r="R987" i="10"/>
  <c r="S987" i="10"/>
  <c r="T987" i="10" s="1"/>
  <c r="U987" i="10" s="1"/>
  <c r="R991" i="10"/>
  <c r="S991" i="10"/>
  <c r="T991" i="10" s="1"/>
  <c r="U991" i="10" s="1"/>
  <c r="R992" i="10"/>
  <c r="S992" i="10"/>
  <c r="T926" i="10" l="1"/>
  <c r="U926" i="10" s="1"/>
  <c r="T914" i="10"/>
  <c r="U914" i="10" s="1"/>
  <c r="T891" i="10"/>
  <c r="U891" i="10" s="1"/>
  <c r="T880" i="10"/>
  <c r="U880" i="10" s="1"/>
  <c r="T872" i="10"/>
  <c r="U872" i="10" s="1"/>
  <c r="T847" i="10"/>
  <c r="U847" i="10" s="1"/>
  <c r="T842" i="10"/>
  <c r="U842" i="10" s="1"/>
  <c r="T796" i="10"/>
  <c r="U796" i="10" s="1"/>
  <c r="T767" i="10"/>
  <c r="U767" i="10" s="1"/>
  <c r="T975" i="10"/>
  <c r="U975" i="10" s="1"/>
  <c r="T964" i="10"/>
  <c r="U964" i="10" s="1"/>
  <c r="T928" i="10"/>
  <c r="U928" i="10" s="1"/>
  <c r="T898" i="10"/>
  <c r="U898" i="10" s="1"/>
  <c r="T795" i="10"/>
  <c r="U795" i="10" s="1"/>
  <c r="T788" i="10"/>
  <c r="U788" i="10" s="1"/>
  <c r="T763" i="10"/>
  <c r="U763" i="10" s="1"/>
  <c r="T758" i="10"/>
  <c r="U758" i="10" s="1"/>
  <c r="T740" i="10"/>
  <c r="U740" i="10" s="1"/>
  <c r="T718" i="10"/>
  <c r="U718" i="10" s="1"/>
  <c r="T711" i="10"/>
  <c r="U711" i="10" s="1"/>
  <c r="T96" i="10"/>
  <c r="U96" i="10" s="1"/>
  <c r="T992" i="10"/>
  <c r="U992" i="10" s="1"/>
  <c r="T984" i="10"/>
  <c r="U984" i="10" s="1"/>
  <c r="T936" i="10"/>
  <c r="U936" i="10" s="1"/>
  <c r="T931" i="10"/>
  <c r="U931" i="10" s="1"/>
  <c r="T919" i="10"/>
  <c r="U919" i="10" s="1"/>
  <c r="T875" i="10"/>
  <c r="U875" i="10" s="1"/>
  <c r="T870" i="10"/>
  <c r="U870" i="10" s="1"/>
  <c r="T852" i="10"/>
  <c r="U852" i="10" s="1"/>
  <c r="T814" i="10"/>
  <c r="U814" i="10" s="1"/>
  <c r="T802" i="10"/>
  <c r="U802" i="10" s="1"/>
  <c r="T791" i="10"/>
  <c r="U791" i="10" s="1"/>
  <c r="T746" i="10"/>
  <c r="U746" i="10" s="1"/>
  <c r="T739" i="10"/>
  <c r="U739" i="10" s="1"/>
  <c r="T730" i="10"/>
  <c r="U730" i="10" s="1"/>
  <c r="T39" i="10"/>
  <c r="U39" i="10" s="1"/>
  <c r="T970" i="10"/>
  <c r="U970" i="10" s="1"/>
  <c r="T963" i="10"/>
  <c r="U963" i="10" s="1"/>
  <c r="T954" i="10"/>
  <c r="U954" i="10" s="1"/>
  <c r="T907" i="10"/>
  <c r="U907" i="10" s="1"/>
  <c r="T900" i="10"/>
  <c r="U900" i="10" s="1"/>
  <c r="T886" i="10"/>
  <c r="U886" i="10" s="1"/>
  <c r="T844" i="10"/>
  <c r="U844" i="10" s="1"/>
  <c r="T835" i="10"/>
  <c r="U835" i="10" s="1"/>
  <c r="T823" i="10"/>
  <c r="U823" i="10" s="1"/>
  <c r="T779" i="10"/>
  <c r="U779" i="10" s="1"/>
  <c r="T768" i="10"/>
  <c r="U768" i="10" s="1"/>
  <c r="T760" i="10"/>
  <c r="U760" i="10" s="1"/>
  <c r="T712" i="10"/>
  <c r="U712" i="10" s="1"/>
  <c r="T707" i="10"/>
  <c r="U707" i="10" s="1"/>
  <c r="T91" i="10"/>
  <c r="U91" i="10" s="1"/>
  <c r="T86" i="10"/>
  <c r="U86" i="10" s="1"/>
  <c r="T74" i="10"/>
  <c r="U74" i="10" s="1"/>
  <c r="T67" i="10"/>
  <c r="U67" i="10" s="1"/>
  <c r="T60" i="10"/>
  <c r="U60" i="10" s="1"/>
  <c r="T51" i="10"/>
  <c r="U51" i="10" s="1"/>
  <c r="T40" i="10"/>
  <c r="U40" i="10" s="1"/>
  <c r="T35" i="10"/>
  <c r="U35" i="10" s="1"/>
  <c r="T30" i="10"/>
  <c r="U30" i="10" s="1"/>
  <c r="T18" i="10"/>
  <c r="U18" i="10" s="1"/>
  <c r="T684" i="10"/>
  <c r="U684" i="10" s="1"/>
  <c r="T676" i="10"/>
  <c r="U676" i="10" s="1"/>
  <c r="T655" i="10"/>
  <c r="U655" i="10" s="1"/>
  <c r="T646" i="10"/>
  <c r="U646" i="10" s="1"/>
  <c r="T623" i="10"/>
  <c r="U623" i="10" s="1"/>
  <c r="T611" i="10"/>
  <c r="U611" i="10" s="1"/>
  <c r="T592" i="10"/>
  <c r="U592" i="10" s="1"/>
  <c r="T578" i="10"/>
  <c r="U578" i="10" s="1"/>
  <c r="T562" i="10"/>
  <c r="U562" i="10" s="1"/>
  <c r="T544" i="10"/>
  <c r="U544" i="10" s="1"/>
  <c r="T527" i="10"/>
  <c r="U527" i="10" s="1"/>
  <c r="T515" i="10"/>
  <c r="U515" i="10" s="1"/>
  <c r="T494" i="10"/>
  <c r="U494" i="10" s="1"/>
  <c r="T483" i="10"/>
  <c r="U483" i="10" s="1"/>
  <c r="T460" i="10"/>
  <c r="U460" i="10" s="1"/>
  <c r="T452" i="10"/>
  <c r="U452" i="10" s="1"/>
  <c r="T431" i="10"/>
  <c r="U431" i="10" s="1"/>
  <c r="T422" i="10"/>
  <c r="U422" i="10" s="1"/>
  <c r="T399" i="10"/>
  <c r="U399" i="10" s="1"/>
  <c r="T387" i="10"/>
  <c r="U387" i="10" s="1"/>
  <c r="T368" i="10"/>
  <c r="U368" i="10" s="1"/>
  <c r="T690" i="10"/>
  <c r="U690" i="10" s="1"/>
  <c r="T674" i="10"/>
  <c r="U674" i="10" s="1"/>
  <c r="T656" i="10"/>
  <c r="U656" i="10" s="1"/>
  <c r="T639" i="10"/>
  <c r="U639" i="10" s="1"/>
  <c r="T627" i="10"/>
  <c r="U627" i="10" s="1"/>
  <c r="T606" i="10"/>
  <c r="U606" i="10" s="1"/>
  <c r="T595" i="10"/>
  <c r="U595" i="10" s="1"/>
  <c r="T572" i="10"/>
  <c r="U572" i="10" s="1"/>
  <c r="T564" i="10"/>
  <c r="U564" i="10" s="1"/>
  <c r="T543" i="10"/>
  <c r="U543" i="10" s="1"/>
  <c r="T534" i="10"/>
  <c r="U534" i="10" s="1"/>
  <c r="T511" i="10"/>
  <c r="U511" i="10" s="1"/>
  <c r="T499" i="10"/>
  <c r="U499" i="10" s="1"/>
  <c r="T480" i="10"/>
  <c r="U480" i="10" s="1"/>
  <c r="T466" i="10"/>
  <c r="U466" i="10" s="1"/>
  <c r="T450" i="10"/>
  <c r="U450" i="10" s="1"/>
  <c r="T432" i="10"/>
  <c r="U432" i="10" s="1"/>
  <c r="T415" i="10"/>
  <c r="U415" i="10" s="1"/>
  <c r="T403" i="10"/>
  <c r="U403" i="10" s="1"/>
  <c r="T382" i="10"/>
  <c r="U382" i="10" s="1"/>
  <c r="T371" i="10"/>
  <c r="U371" i="10" s="1"/>
  <c r="T23" i="10"/>
  <c r="U23" i="10" s="1"/>
  <c r="T32" i="10"/>
  <c r="U32" i="10" s="1"/>
  <c r="M1020" i="10"/>
  <c r="S1020" i="10" s="1"/>
  <c r="T1020" i="10" s="1"/>
  <c r="U1020" i="10" s="1"/>
  <c r="J1020" i="10"/>
  <c r="R1020" i="10" s="1"/>
  <c r="M1019" i="10"/>
  <c r="S1019" i="10" s="1"/>
  <c r="J1019" i="10"/>
  <c r="R1019" i="10" s="1"/>
  <c r="M1017" i="10"/>
  <c r="J1017" i="10"/>
  <c r="J1015" i="10"/>
  <c r="R1015" i="10" s="1"/>
  <c r="M1014" i="10"/>
  <c r="J1014" i="10"/>
  <c r="M1013" i="10"/>
  <c r="J1013" i="10"/>
  <c r="M1012" i="10"/>
  <c r="M1010" i="10"/>
  <c r="S1010" i="10" s="1"/>
  <c r="J1010" i="10"/>
  <c r="R1010" i="10" s="1"/>
  <c r="J1008" i="10"/>
  <c r="M1006" i="10"/>
  <c r="J1006" i="10"/>
  <c r="M1003" i="10"/>
  <c r="S1003" i="10" s="1"/>
  <c r="J1003" i="10"/>
  <c r="R1003" i="10" s="1"/>
  <c r="M1002" i="10"/>
  <c r="S998" i="10" s="1"/>
  <c r="J1002" i="10"/>
  <c r="R998" i="10" s="1"/>
  <c r="M998" i="10"/>
  <c r="J998" i="10"/>
  <c r="M1008" i="10"/>
  <c r="T1019" i="10" l="1"/>
  <c r="U1019" i="10" s="1"/>
  <c r="T1003" i="10"/>
  <c r="U1003" i="10" s="1"/>
  <c r="R1012" i="10"/>
  <c r="T998" i="10"/>
  <c r="U998" i="10" s="1"/>
  <c r="S1012" i="10"/>
  <c r="T1010" i="10"/>
  <c r="U1010" i="10" s="1"/>
  <c r="T1012" i="10" l="1"/>
  <c r="U1012" i="10" s="1"/>
  <c r="P918" i="10" l="1"/>
  <c r="P919" i="10"/>
  <c r="P922" i="10"/>
  <c r="P282" i="10" l="1"/>
  <c r="Q282" i="10" s="1"/>
  <c r="P274" i="10"/>
  <c r="P834" i="10" l="1"/>
  <c r="P830" i="10"/>
  <c r="J1021" i="10" l="1"/>
  <c r="M1023" i="10"/>
  <c r="J1023" i="10"/>
  <c r="M1022" i="10"/>
  <c r="J1022" i="10"/>
  <c r="M1021" i="10"/>
  <c r="M1015" i="10"/>
  <c r="S1015" i="10" s="1"/>
  <c r="T1015" i="10" s="1"/>
  <c r="U1015" i="10" s="1"/>
  <c r="M1028" i="10" l="1"/>
  <c r="J1028" i="10"/>
  <c r="P618" i="10"/>
  <c r="B71" i="13" l="1"/>
  <c r="P382" i="10" l="1"/>
  <c r="P1013" i="10" l="1"/>
  <c r="P1008" i="10"/>
  <c r="P989" i="10"/>
  <c r="P987" i="10"/>
  <c r="P986" i="10"/>
  <c r="P985" i="10"/>
  <c r="P984" i="10"/>
  <c r="P982" i="10"/>
  <c r="P980" i="10"/>
  <c r="P978" i="10"/>
  <c r="Q978" i="10" s="1"/>
  <c r="P975" i="10"/>
  <c r="P961" i="10"/>
  <c r="P959" i="10"/>
  <c r="P958" i="10"/>
  <c r="P957" i="10"/>
  <c r="P956" i="10"/>
  <c r="P954" i="10"/>
  <c r="P952" i="10"/>
  <c r="P950" i="10"/>
  <c r="P947" i="10"/>
  <c r="P933" i="10"/>
  <c r="P931" i="10"/>
  <c r="P930" i="10"/>
  <c r="P929" i="10"/>
  <c r="P928" i="10"/>
  <c r="P926" i="10"/>
  <c r="P924" i="10"/>
  <c r="P905" i="10"/>
  <c r="P903" i="10"/>
  <c r="P902" i="10"/>
  <c r="P901" i="10"/>
  <c r="P900" i="10"/>
  <c r="P898" i="10"/>
  <c r="P896" i="10"/>
  <c r="P894" i="10"/>
  <c r="P891" i="10"/>
  <c r="P877" i="10"/>
  <c r="P875" i="10"/>
  <c r="P874" i="10"/>
  <c r="P873" i="10"/>
  <c r="P872" i="10"/>
  <c r="P870" i="10"/>
  <c r="P868" i="10"/>
  <c r="P866" i="10"/>
  <c r="P863" i="10"/>
  <c r="P849" i="10"/>
  <c r="P847" i="10"/>
  <c r="P846" i="10"/>
  <c r="P845" i="10"/>
  <c r="P844" i="10"/>
  <c r="P842" i="10"/>
  <c r="P840" i="10"/>
  <c r="P838" i="10"/>
  <c r="P835" i="10"/>
  <c r="P821" i="10"/>
  <c r="P819" i="10"/>
  <c r="P818" i="10"/>
  <c r="P817" i="10"/>
  <c r="P816" i="10"/>
  <c r="P814" i="10"/>
  <c r="P812" i="10"/>
  <c r="P810" i="10"/>
  <c r="P807" i="10"/>
  <c r="P793" i="10"/>
  <c r="P791" i="10"/>
  <c r="P790" i="10"/>
  <c r="P789" i="10"/>
  <c r="P788" i="10"/>
  <c r="P786" i="10"/>
  <c r="P784" i="10"/>
  <c r="P782" i="10"/>
  <c r="P779" i="10"/>
  <c r="P765" i="10"/>
  <c r="P763" i="10"/>
  <c r="P762" i="10"/>
  <c r="P761" i="10"/>
  <c r="P760" i="10"/>
  <c r="P758" i="10"/>
  <c r="P756" i="10"/>
  <c r="P754" i="10"/>
  <c r="P751" i="10"/>
  <c r="P737" i="10"/>
  <c r="P735" i="10"/>
  <c r="P734" i="10"/>
  <c r="P733" i="10"/>
  <c r="P732" i="10"/>
  <c r="P730" i="10"/>
  <c r="P728" i="10"/>
  <c r="P726" i="10"/>
  <c r="P723" i="10"/>
  <c r="P709" i="10"/>
  <c r="P707" i="10"/>
  <c r="P706" i="10"/>
  <c r="P705" i="10"/>
  <c r="P704" i="10"/>
  <c r="P702" i="10"/>
  <c r="P700" i="10"/>
  <c r="P698" i="10"/>
  <c r="P695" i="10"/>
  <c r="P681" i="10"/>
  <c r="P679" i="10"/>
  <c r="P678" i="10"/>
  <c r="P677" i="10"/>
  <c r="P676" i="10"/>
  <c r="P674" i="10"/>
  <c r="P672" i="10"/>
  <c r="P670" i="10"/>
  <c r="P667" i="10"/>
  <c r="P653" i="10"/>
  <c r="P651" i="10"/>
  <c r="P650" i="10"/>
  <c r="P649" i="10"/>
  <c r="P648" i="10"/>
  <c r="P646" i="10"/>
  <c r="P644" i="10"/>
  <c r="P642" i="10"/>
  <c r="P639" i="10"/>
  <c r="P625" i="10"/>
  <c r="P623" i="10"/>
  <c r="P622" i="10"/>
  <c r="P621" i="10"/>
  <c r="P620" i="10"/>
  <c r="P616" i="10"/>
  <c r="P614" i="10"/>
  <c r="P611" i="10"/>
  <c r="P597" i="10"/>
  <c r="P595" i="10"/>
  <c r="P594" i="10"/>
  <c r="P593" i="10"/>
  <c r="P592" i="10"/>
  <c r="P590" i="10"/>
  <c r="P588" i="10"/>
  <c r="P586" i="10"/>
  <c r="P583" i="10"/>
  <c r="P569" i="10"/>
  <c r="P567" i="10"/>
  <c r="P566" i="10"/>
  <c r="P565" i="10"/>
  <c r="P564" i="10"/>
  <c r="P562" i="10"/>
  <c r="P560" i="10"/>
  <c r="P558" i="10"/>
  <c r="P555" i="10"/>
  <c r="P541" i="10"/>
  <c r="P539" i="10"/>
  <c r="P538" i="10"/>
  <c r="P537" i="10"/>
  <c r="P536" i="10"/>
  <c r="P534" i="10"/>
  <c r="P532" i="10"/>
  <c r="P530" i="10"/>
  <c r="P527" i="10"/>
  <c r="P513" i="10"/>
  <c r="P511" i="10"/>
  <c r="P510" i="10"/>
  <c r="P509" i="10"/>
  <c r="P508" i="10"/>
  <c r="P506" i="10"/>
  <c r="P504" i="10"/>
  <c r="P502" i="10"/>
  <c r="P499" i="10"/>
  <c r="P485" i="10"/>
  <c r="P483" i="10"/>
  <c r="P482" i="10"/>
  <c r="P481" i="10"/>
  <c r="P480" i="10"/>
  <c r="P478" i="10"/>
  <c r="P476" i="10"/>
  <c r="P474" i="10"/>
  <c r="P471" i="10"/>
  <c r="P457" i="10"/>
  <c r="P455" i="10"/>
  <c r="P454" i="10"/>
  <c r="P453" i="10"/>
  <c r="P452" i="10"/>
  <c r="P450" i="10"/>
  <c r="P448" i="10"/>
  <c r="P446" i="10"/>
  <c r="P443" i="10"/>
  <c r="P429" i="10"/>
  <c r="P427" i="10"/>
  <c r="P426" i="10"/>
  <c r="P425" i="10"/>
  <c r="P424" i="10"/>
  <c r="P422" i="10"/>
  <c r="P420" i="10"/>
  <c r="P418" i="10"/>
  <c r="P415" i="10"/>
  <c r="P401" i="10"/>
  <c r="P399" i="10"/>
  <c r="P398" i="10"/>
  <c r="P397" i="10"/>
  <c r="P396" i="10"/>
  <c r="P394" i="10"/>
  <c r="P392" i="10"/>
  <c r="P390" i="10"/>
  <c r="P387" i="10"/>
  <c r="P373" i="10"/>
  <c r="P371" i="10"/>
  <c r="P370" i="10"/>
  <c r="P369" i="10"/>
  <c r="P368" i="10"/>
  <c r="P366" i="10"/>
  <c r="P364" i="10"/>
  <c r="P362" i="10"/>
  <c r="P359" i="10"/>
  <c r="P345" i="10"/>
  <c r="P343" i="10"/>
  <c r="P342" i="10"/>
  <c r="P341" i="10"/>
  <c r="P340" i="10"/>
  <c r="P338" i="10"/>
  <c r="P336" i="10"/>
  <c r="P334" i="10"/>
  <c r="P331" i="10"/>
  <c r="P317" i="10"/>
  <c r="P315" i="10"/>
  <c r="P314" i="10"/>
  <c r="P313" i="10"/>
  <c r="P312" i="10"/>
  <c r="P310" i="10"/>
  <c r="P308" i="10"/>
  <c r="P306" i="10"/>
  <c r="P303" i="10"/>
  <c r="P289" i="10"/>
  <c r="P287" i="10"/>
  <c r="P286" i="10"/>
  <c r="P285" i="10"/>
  <c r="P284" i="10"/>
  <c r="P280" i="10"/>
  <c r="P278" i="10"/>
  <c r="P275" i="10"/>
  <c r="P261" i="10"/>
  <c r="P259" i="10"/>
  <c r="P258" i="10"/>
  <c r="P257" i="10"/>
  <c r="P256" i="10"/>
  <c r="P254" i="10"/>
  <c r="P252" i="10"/>
  <c r="P250" i="10"/>
  <c r="P247" i="10"/>
  <c r="P233" i="10"/>
  <c r="P231" i="10"/>
  <c r="P230" i="10"/>
  <c r="P229" i="10"/>
  <c r="P228" i="10"/>
  <c r="P226" i="10"/>
  <c r="P224" i="10"/>
  <c r="P222" i="10"/>
  <c r="P219" i="10"/>
  <c r="P205" i="10"/>
  <c r="P203" i="10"/>
  <c r="P202" i="10"/>
  <c r="P201" i="10"/>
  <c r="P200" i="10"/>
  <c r="P198" i="10"/>
  <c r="P196" i="10"/>
  <c r="P194" i="10"/>
  <c r="P191" i="10"/>
  <c r="P177" i="10"/>
  <c r="P175" i="10"/>
  <c r="P174" i="10"/>
  <c r="P173" i="10"/>
  <c r="P172" i="10"/>
  <c r="P170" i="10"/>
  <c r="P168" i="10"/>
  <c r="P166" i="10"/>
  <c r="P163" i="10"/>
  <c r="P149" i="10"/>
  <c r="P147" i="10"/>
  <c r="P146" i="10"/>
  <c r="P145" i="10"/>
  <c r="P144" i="10"/>
  <c r="P142" i="10"/>
  <c r="P140" i="10"/>
  <c r="P138" i="10"/>
  <c r="P135" i="10"/>
  <c r="P121" i="10"/>
  <c r="P119" i="10"/>
  <c r="P118" i="10"/>
  <c r="P117" i="10"/>
  <c r="P116" i="10"/>
  <c r="P114" i="10"/>
  <c r="P112" i="10"/>
  <c r="P110" i="10"/>
  <c r="P107" i="10"/>
  <c r="P93" i="10"/>
  <c r="P91" i="10"/>
  <c r="P90" i="10"/>
  <c r="P89" i="10"/>
  <c r="P88" i="10"/>
  <c r="P86" i="10"/>
  <c r="P84" i="10"/>
  <c r="P82" i="10"/>
  <c r="P79" i="10"/>
  <c r="P65" i="10"/>
  <c r="P63" i="10"/>
  <c r="P62" i="10"/>
  <c r="P61" i="10"/>
  <c r="P60" i="10"/>
  <c r="P58" i="10"/>
  <c r="P56" i="10"/>
  <c r="P54" i="10"/>
  <c r="P51" i="10"/>
  <c r="P28" i="10"/>
  <c r="P43" i="10"/>
  <c r="P42" i="10"/>
  <c r="P41" i="10"/>
  <c r="P40" i="10"/>
  <c r="P39" i="10"/>
  <c r="P37" i="10"/>
  <c r="P35" i="10"/>
  <c r="P34" i="10"/>
  <c r="P33" i="10"/>
  <c r="P30" i="10"/>
  <c r="P26" i="10"/>
  <c r="P23" i="10"/>
  <c r="P1002" i="10" l="1"/>
  <c r="P1015" i="10" l="1"/>
  <c r="Q1015" i="10" s="1"/>
  <c r="P1010" i="10"/>
  <c r="P1017" i="10" l="1"/>
  <c r="Q1017" i="10" s="1"/>
  <c r="P1012" i="10"/>
  <c r="Q1012" i="10" s="1"/>
  <c r="P1006" i="10"/>
  <c r="Q1006" i="10" s="1"/>
  <c r="P1003" i="10"/>
  <c r="Q1003" i="10" s="1"/>
  <c r="P1023" i="10"/>
  <c r="Q1023" i="10" s="1"/>
  <c r="P1022" i="10"/>
  <c r="Q1022" i="10" s="1"/>
  <c r="P1021" i="10"/>
  <c r="Q1021" i="10" s="1"/>
  <c r="P1020" i="10"/>
  <c r="Q1020" i="10" s="1"/>
  <c r="P1019" i="10"/>
  <c r="Q1019" i="10" s="1"/>
  <c r="Q1013" i="10"/>
  <c r="Q1010" i="10"/>
  <c r="Q1008" i="10"/>
  <c r="Q1002" i="10"/>
  <c r="P998" i="10"/>
  <c r="Q998" i="10" s="1"/>
  <c r="P995" i="10"/>
  <c r="Q995" i="10" s="1"/>
  <c r="P994" i="10"/>
  <c r="Q994" i="10" s="1"/>
  <c r="P993" i="10"/>
  <c r="Q993" i="10" s="1"/>
  <c r="P992" i="10"/>
  <c r="Q992" i="10" s="1"/>
  <c r="P991" i="10"/>
  <c r="Q991" i="10" s="1"/>
  <c r="Q989" i="10"/>
  <c r="Q987" i="10"/>
  <c r="Q986" i="10"/>
  <c r="Q985" i="10"/>
  <c r="Q984" i="10"/>
  <c r="Q982" i="10"/>
  <c r="Q980" i="10"/>
  <c r="Q975" i="10"/>
  <c r="P974" i="10"/>
  <c r="Q974" i="10" s="1"/>
  <c r="P970" i="10"/>
  <c r="Q970" i="10" s="1"/>
  <c r="P967" i="10"/>
  <c r="Q967" i="10" s="1"/>
  <c r="P966" i="10"/>
  <c r="Q966" i="10" s="1"/>
  <c r="P965" i="10"/>
  <c r="Q965" i="10" s="1"/>
  <c r="P964" i="10"/>
  <c r="Q964" i="10" s="1"/>
  <c r="P963" i="10"/>
  <c r="Q963" i="10" s="1"/>
  <c r="Q961" i="10"/>
  <c r="Q959" i="10"/>
  <c r="Q958" i="10"/>
  <c r="Q957" i="10"/>
  <c r="Q956" i="10"/>
  <c r="Q954" i="10"/>
  <c r="Q952" i="10"/>
  <c r="Q950" i="10"/>
  <c r="Q947" i="10"/>
  <c r="P946" i="10"/>
  <c r="Q946" i="10" s="1"/>
  <c r="P942" i="10"/>
  <c r="Q942" i="10" s="1"/>
  <c r="P939" i="10"/>
  <c r="Q939" i="10" s="1"/>
  <c r="P938" i="10"/>
  <c r="Q938" i="10" s="1"/>
  <c r="P937" i="10"/>
  <c r="Q937" i="10" s="1"/>
  <c r="P936" i="10"/>
  <c r="Q936" i="10" s="1"/>
  <c r="P935" i="10"/>
  <c r="Q935" i="10" s="1"/>
  <c r="Q933" i="10"/>
  <c r="Q931" i="10"/>
  <c r="Q930" i="10"/>
  <c r="Q929" i="10"/>
  <c r="Q928" i="10"/>
  <c r="Q926" i="10"/>
  <c r="Q924" i="10"/>
  <c r="Q922" i="10"/>
  <c r="Q919" i="10"/>
  <c r="Q918" i="10"/>
  <c r="Q914" i="10"/>
  <c r="P911" i="10"/>
  <c r="Q911" i="10" s="1"/>
  <c r="P910" i="10"/>
  <c r="Q910" i="10" s="1"/>
  <c r="P909" i="10"/>
  <c r="Q909" i="10" s="1"/>
  <c r="P908" i="10"/>
  <c r="Q908" i="10" s="1"/>
  <c r="P907" i="10"/>
  <c r="Q907" i="10" s="1"/>
  <c r="Q905" i="10"/>
  <c r="Q903" i="10"/>
  <c r="Q902" i="10"/>
  <c r="Q901" i="10"/>
  <c r="Q900" i="10"/>
  <c r="Q898" i="10"/>
  <c r="Q896" i="10"/>
  <c r="Q894" i="10"/>
  <c r="Q891" i="10"/>
  <c r="P890" i="10"/>
  <c r="Q890" i="10" s="1"/>
  <c r="P886" i="10"/>
  <c r="Q886" i="10" s="1"/>
  <c r="P883" i="10"/>
  <c r="Q883" i="10" s="1"/>
  <c r="P882" i="10"/>
  <c r="Q882" i="10" s="1"/>
  <c r="P881" i="10"/>
  <c r="Q881" i="10" s="1"/>
  <c r="P880" i="10"/>
  <c r="Q880" i="10" s="1"/>
  <c r="P879" i="10"/>
  <c r="Q879" i="10" s="1"/>
  <c r="Q877" i="10"/>
  <c r="Q875" i="10"/>
  <c r="Q874" i="10"/>
  <c r="Q873" i="10"/>
  <c r="Q872" i="10"/>
  <c r="Q870" i="10"/>
  <c r="Q868" i="10"/>
  <c r="Q866" i="10"/>
  <c r="Q863" i="10"/>
  <c r="P862" i="10"/>
  <c r="Q862" i="10" s="1"/>
  <c r="P858" i="10"/>
  <c r="Q858" i="10" s="1"/>
  <c r="P855" i="10"/>
  <c r="Q855" i="10" s="1"/>
  <c r="P854" i="10"/>
  <c r="Q854" i="10" s="1"/>
  <c r="P853" i="10"/>
  <c r="Q853" i="10" s="1"/>
  <c r="P852" i="10"/>
  <c r="Q852" i="10" s="1"/>
  <c r="P851" i="10"/>
  <c r="Q851" i="10" s="1"/>
  <c r="Q849" i="10"/>
  <c r="Q847" i="10"/>
  <c r="Q846" i="10"/>
  <c r="Q845" i="10"/>
  <c r="Q844" i="10"/>
  <c r="Q842" i="10"/>
  <c r="Q840" i="10"/>
  <c r="Q838" i="10"/>
  <c r="Q835" i="10"/>
  <c r="Q834" i="10"/>
  <c r="Q830" i="10"/>
  <c r="P827" i="10"/>
  <c r="Q827" i="10" s="1"/>
  <c r="P826" i="10"/>
  <c r="Q826" i="10" s="1"/>
  <c r="P825" i="10"/>
  <c r="Q825" i="10" s="1"/>
  <c r="P824" i="10"/>
  <c r="Q824" i="10" s="1"/>
  <c r="P823" i="10"/>
  <c r="Q823" i="10" s="1"/>
  <c r="Q821" i="10"/>
  <c r="Q819" i="10"/>
  <c r="Q818" i="10"/>
  <c r="Q817" i="10"/>
  <c r="Q816" i="10"/>
  <c r="Q814" i="10"/>
  <c r="Q812" i="10"/>
  <c r="Q810" i="10"/>
  <c r="Q807" i="10"/>
  <c r="P806" i="10"/>
  <c r="Q806" i="10" s="1"/>
  <c r="P802" i="10"/>
  <c r="Q802" i="10" s="1"/>
  <c r="P799" i="10"/>
  <c r="Q799" i="10" s="1"/>
  <c r="P798" i="10"/>
  <c r="Q798" i="10" s="1"/>
  <c r="P797" i="10"/>
  <c r="Q797" i="10" s="1"/>
  <c r="P796" i="10"/>
  <c r="Q796" i="10" s="1"/>
  <c r="P795" i="10"/>
  <c r="Q795" i="10" s="1"/>
  <c r="Q793" i="10"/>
  <c r="Q791" i="10"/>
  <c r="Q790" i="10"/>
  <c r="Q789" i="10"/>
  <c r="Q788" i="10"/>
  <c r="Q786" i="10"/>
  <c r="Q784" i="10"/>
  <c r="Q782" i="10"/>
  <c r="Q779" i="10"/>
  <c r="P778" i="10"/>
  <c r="Q778" i="10" s="1"/>
  <c r="P774" i="10"/>
  <c r="Q774" i="10" s="1"/>
  <c r="P771" i="10"/>
  <c r="Q771" i="10" s="1"/>
  <c r="P770" i="10"/>
  <c r="Q770" i="10" s="1"/>
  <c r="P769" i="10"/>
  <c r="Q769" i="10" s="1"/>
  <c r="P768" i="10"/>
  <c r="Q768" i="10" s="1"/>
  <c r="P767" i="10"/>
  <c r="Q767" i="10" s="1"/>
  <c r="Q765" i="10"/>
  <c r="Q763" i="10"/>
  <c r="Q762" i="10"/>
  <c r="Q761" i="10"/>
  <c r="Q760" i="10"/>
  <c r="Q758" i="10"/>
  <c r="Q756" i="10"/>
  <c r="Q754" i="10"/>
  <c r="Q751" i="10"/>
  <c r="P750" i="10"/>
  <c r="Q750" i="10" s="1"/>
  <c r="P746" i="10"/>
  <c r="Q746" i="10" s="1"/>
  <c r="P743" i="10"/>
  <c r="Q743" i="10" s="1"/>
  <c r="P742" i="10"/>
  <c r="Q742" i="10" s="1"/>
  <c r="P741" i="10"/>
  <c r="Q741" i="10" s="1"/>
  <c r="P740" i="10"/>
  <c r="Q740" i="10" s="1"/>
  <c r="P739" i="10"/>
  <c r="Q739" i="10" s="1"/>
  <c r="Q737" i="10"/>
  <c r="Q735" i="10"/>
  <c r="Q734" i="10"/>
  <c r="Q733" i="10"/>
  <c r="Q732" i="10"/>
  <c r="Q730" i="10"/>
  <c r="Q728" i="10"/>
  <c r="Q726" i="10"/>
  <c r="Q723" i="10"/>
  <c r="P722" i="10"/>
  <c r="Q722" i="10" s="1"/>
  <c r="P718" i="10"/>
  <c r="Q718" i="10" s="1"/>
  <c r="P715" i="10"/>
  <c r="Q715" i="10" s="1"/>
  <c r="P714" i="10"/>
  <c r="Q714" i="10" s="1"/>
  <c r="P713" i="10"/>
  <c r="Q713" i="10" s="1"/>
  <c r="P712" i="10"/>
  <c r="Q712" i="10" s="1"/>
  <c r="P711" i="10"/>
  <c r="Q711" i="10" s="1"/>
  <c r="Q709" i="10"/>
  <c r="Q707" i="10"/>
  <c r="Q706" i="10"/>
  <c r="Q705" i="10"/>
  <c r="Q704" i="10"/>
  <c r="Q702" i="10"/>
  <c r="Q700" i="10"/>
  <c r="Q698" i="10"/>
  <c r="Q695" i="10"/>
  <c r="P694" i="10"/>
  <c r="Q694" i="10" s="1"/>
  <c r="P690" i="10"/>
  <c r="Q690" i="10" s="1"/>
  <c r="P687" i="10"/>
  <c r="Q687" i="10" s="1"/>
  <c r="P686" i="10"/>
  <c r="Q686" i="10" s="1"/>
  <c r="P685" i="10"/>
  <c r="Q685" i="10" s="1"/>
  <c r="P684" i="10"/>
  <c r="Q684" i="10" s="1"/>
  <c r="P683" i="10"/>
  <c r="Q683" i="10" s="1"/>
  <c r="Q681" i="10"/>
  <c r="Q679" i="10"/>
  <c r="Q678" i="10"/>
  <c r="Q677" i="10"/>
  <c r="Q676" i="10"/>
  <c r="Q674" i="10"/>
  <c r="Q672" i="10"/>
  <c r="Q670" i="10"/>
  <c r="Q667" i="10"/>
  <c r="P666" i="10"/>
  <c r="Q666" i="10" s="1"/>
  <c r="P662" i="10"/>
  <c r="Q662" i="10" s="1"/>
  <c r="P659" i="10"/>
  <c r="Q659" i="10" s="1"/>
  <c r="P658" i="10"/>
  <c r="Q658" i="10" s="1"/>
  <c r="P657" i="10"/>
  <c r="Q657" i="10" s="1"/>
  <c r="P656" i="10"/>
  <c r="Q656" i="10" s="1"/>
  <c r="P655" i="10"/>
  <c r="Q655" i="10" s="1"/>
  <c r="Q653" i="10"/>
  <c r="Q651" i="10"/>
  <c r="Q650" i="10"/>
  <c r="Q649" i="10"/>
  <c r="Q648" i="10"/>
  <c r="Q646" i="10"/>
  <c r="Q644" i="10"/>
  <c r="Q642" i="10"/>
  <c r="Q639" i="10"/>
  <c r="P638" i="10"/>
  <c r="Q638" i="10" s="1"/>
  <c r="P634" i="10"/>
  <c r="Q634" i="10" s="1"/>
  <c r="P631" i="10"/>
  <c r="Q631" i="10" s="1"/>
  <c r="P630" i="10"/>
  <c r="Q630" i="10" s="1"/>
  <c r="P629" i="10"/>
  <c r="Q629" i="10" s="1"/>
  <c r="P628" i="10"/>
  <c r="Q628" i="10" s="1"/>
  <c r="P627" i="10"/>
  <c r="Q627" i="10" s="1"/>
  <c r="Q625" i="10"/>
  <c r="Q623" i="10"/>
  <c r="Q622" i="10"/>
  <c r="Q621" i="10"/>
  <c r="Q620" i="10"/>
  <c r="Q618" i="10"/>
  <c r="Q616" i="10"/>
  <c r="Q614" i="10"/>
  <c r="Q611" i="10"/>
  <c r="P610" i="10"/>
  <c r="Q610" i="10" s="1"/>
  <c r="P606" i="10"/>
  <c r="Q606" i="10" s="1"/>
  <c r="P603" i="10"/>
  <c r="Q603" i="10" s="1"/>
  <c r="P602" i="10"/>
  <c r="Q602" i="10" s="1"/>
  <c r="P601" i="10"/>
  <c r="Q601" i="10" s="1"/>
  <c r="P600" i="10"/>
  <c r="Q600" i="10" s="1"/>
  <c r="P599" i="10"/>
  <c r="Q599" i="10" s="1"/>
  <c r="Q597" i="10"/>
  <c r="Q595" i="10"/>
  <c r="Q594" i="10"/>
  <c r="Q593" i="10"/>
  <c r="Q592" i="10"/>
  <c r="Q590" i="10"/>
  <c r="Q588" i="10"/>
  <c r="Q586" i="10"/>
  <c r="Q583" i="10"/>
  <c r="P582" i="10"/>
  <c r="Q582" i="10" s="1"/>
  <c r="P578" i="10"/>
  <c r="Q578" i="10" s="1"/>
  <c r="P575" i="10"/>
  <c r="Q575" i="10" s="1"/>
  <c r="P574" i="10"/>
  <c r="Q574" i="10" s="1"/>
  <c r="P573" i="10"/>
  <c r="Q573" i="10" s="1"/>
  <c r="P572" i="10"/>
  <c r="Q572" i="10" s="1"/>
  <c r="P571" i="10"/>
  <c r="Q571" i="10" s="1"/>
  <c r="Q569" i="10"/>
  <c r="Q567" i="10"/>
  <c r="Q566" i="10"/>
  <c r="Q565" i="10"/>
  <c r="Q564" i="10"/>
  <c r="Q562" i="10"/>
  <c r="Q560" i="10"/>
  <c r="Q558" i="10"/>
  <c r="Q555" i="10"/>
  <c r="P554" i="10"/>
  <c r="Q554" i="10" s="1"/>
  <c r="P550" i="10"/>
  <c r="Q550" i="10" s="1"/>
  <c r="P547" i="10"/>
  <c r="Q547" i="10" s="1"/>
  <c r="P546" i="10"/>
  <c r="Q546" i="10" s="1"/>
  <c r="P545" i="10"/>
  <c r="Q545" i="10" s="1"/>
  <c r="P544" i="10"/>
  <c r="Q544" i="10" s="1"/>
  <c r="P543" i="10"/>
  <c r="Q543" i="10" s="1"/>
  <c r="Q541" i="10"/>
  <c r="Q539" i="10"/>
  <c r="Q538" i="10"/>
  <c r="Q537" i="10"/>
  <c r="Q536" i="10"/>
  <c r="Q534" i="10"/>
  <c r="Q532" i="10"/>
  <c r="Q530" i="10"/>
  <c r="Q527" i="10"/>
  <c r="P526" i="10"/>
  <c r="Q526" i="10" s="1"/>
  <c r="P522" i="10"/>
  <c r="Q522" i="10" s="1"/>
  <c r="P519" i="10"/>
  <c r="Q519" i="10" s="1"/>
  <c r="P518" i="10"/>
  <c r="Q518" i="10" s="1"/>
  <c r="P517" i="10"/>
  <c r="Q517" i="10" s="1"/>
  <c r="P516" i="10"/>
  <c r="Q516" i="10" s="1"/>
  <c r="P515" i="10"/>
  <c r="Q515" i="10" s="1"/>
  <c r="Q513" i="10"/>
  <c r="Q511" i="10"/>
  <c r="Q510" i="10"/>
  <c r="Q509" i="10"/>
  <c r="Q508" i="10"/>
  <c r="Q506" i="10"/>
  <c r="Q504" i="10"/>
  <c r="Q502" i="10"/>
  <c r="Q499" i="10"/>
  <c r="P498" i="10"/>
  <c r="Q498" i="10" s="1"/>
  <c r="P494" i="10"/>
  <c r="Q494" i="10" s="1"/>
  <c r="P491" i="10"/>
  <c r="Q491" i="10" s="1"/>
  <c r="P490" i="10"/>
  <c r="Q490" i="10" s="1"/>
  <c r="P489" i="10"/>
  <c r="Q489" i="10" s="1"/>
  <c r="P488" i="10"/>
  <c r="Q488" i="10" s="1"/>
  <c r="P487" i="10"/>
  <c r="Q487" i="10" s="1"/>
  <c r="Q485" i="10"/>
  <c r="Q483" i="10"/>
  <c r="Q482" i="10"/>
  <c r="Q481" i="10"/>
  <c r="Q480" i="10"/>
  <c r="Q478" i="10"/>
  <c r="Q476" i="10"/>
  <c r="Q474" i="10"/>
  <c r="Q471" i="10"/>
  <c r="P470" i="10"/>
  <c r="Q470" i="10" s="1"/>
  <c r="P466" i="10"/>
  <c r="Q466" i="10" s="1"/>
  <c r="P463" i="10"/>
  <c r="Q463" i="10" s="1"/>
  <c r="P462" i="10"/>
  <c r="Q462" i="10" s="1"/>
  <c r="P461" i="10"/>
  <c r="Q461" i="10" s="1"/>
  <c r="P460" i="10"/>
  <c r="Q460" i="10" s="1"/>
  <c r="P459" i="10"/>
  <c r="Q459" i="10" s="1"/>
  <c r="Q457" i="10"/>
  <c r="Q455" i="10"/>
  <c r="Q454" i="10"/>
  <c r="Q453" i="10"/>
  <c r="Q452" i="10"/>
  <c r="Q450" i="10"/>
  <c r="Q448" i="10"/>
  <c r="Q446" i="10"/>
  <c r="Q443" i="10"/>
  <c r="P442" i="10"/>
  <c r="Q442" i="10" s="1"/>
  <c r="P438" i="10"/>
  <c r="Q438" i="10" s="1"/>
  <c r="P435" i="10"/>
  <c r="Q435" i="10" s="1"/>
  <c r="P434" i="10"/>
  <c r="Q434" i="10" s="1"/>
  <c r="P433" i="10"/>
  <c r="Q433" i="10" s="1"/>
  <c r="P432" i="10"/>
  <c r="Q432" i="10" s="1"/>
  <c r="P431" i="10"/>
  <c r="Q431" i="10" s="1"/>
  <c r="Q429" i="10"/>
  <c r="Q427" i="10"/>
  <c r="Q426" i="10"/>
  <c r="Q425" i="10"/>
  <c r="Q424" i="10"/>
  <c r="Q422" i="10"/>
  <c r="Q420" i="10"/>
  <c r="Q418" i="10"/>
  <c r="Q415" i="10"/>
  <c r="P414" i="10"/>
  <c r="Q414" i="10" s="1"/>
  <c r="P410" i="10"/>
  <c r="Q410" i="10" s="1"/>
  <c r="P407" i="10"/>
  <c r="Q407" i="10" s="1"/>
  <c r="P406" i="10"/>
  <c r="Q406" i="10" s="1"/>
  <c r="P405" i="10"/>
  <c r="Q405" i="10" s="1"/>
  <c r="P404" i="10"/>
  <c r="Q404" i="10" s="1"/>
  <c r="P403" i="10"/>
  <c r="Q403" i="10" s="1"/>
  <c r="Q401" i="10"/>
  <c r="Q399" i="10"/>
  <c r="Q398" i="10"/>
  <c r="Q397" i="10"/>
  <c r="Q396" i="10"/>
  <c r="Q394" i="10"/>
  <c r="Q392" i="10"/>
  <c r="Q390" i="10"/>
  <c r="Q387" i="10"/>
  <c r="P386" i="10"/>
  <c r="Q386" i="10" s="1"/>
  <c r="Q382" i="10"/>
  <c r="P379" i="10"/>
  <c r="Q379" i="10" s="1"/>
  <c r="P378" i="10"/>
  <c r="Q378" i="10" s="1"/>
  <c r="P377" i="10"/>
  <c r="Q377" i="10" s="1"/>
  <c r="P376" i="10"/>
  <c r="Q376" i="10" s="1"/>
  <c r="P375" i="10"/>
  <c r="Q375" i="10" s="1"/>
  <c r="Q373" i="10"/>
  <c r="Q371" i="10"/>
  <c r="Q370" i="10"/>
  <c r="Q369" i="10"/>
  <c r="Q368" i="10"/>
  <c r="Q366" i="10"/>
  <c r="Q364" i="10"/>
  <c r="Q362" i="10"/>
  <c r="Q359" i="10"/>
  <c r="P358" i="10"/>
  <c r="Q358" i="10" s="1"/>
  <c r="P354" i="10"/>
  <c r="Q354" i="10" s="1"/>
  <c r="P351" i="10"/>
  <c r="Q351" i="10" s="1"/>
  <c r="P350" i="10"/>
  <c r="Q350" i="10" s="1"/>
  <c r="P349" i="10"/>
  <c r="Q349" i="10" s="1"/>
  <c r="P348" i="10"/>
  <c r="Q348" i="10" s="1"/>
  <c r="P347" i="10"/>
  <c r="Q347" i="10" s="1"/>
  <c r="Q345" i="10"/>
  <c r="Q343" i="10"/>
  <c r="Q342" i="10"/>
  <c r="Q341" i="10"/>
  <c r="Q340" i="10"/>
  <c r="Q338" i="10"/>
  <c r="Q336" i="10"/>
  <c r="Q334" i="10"/>
  <c r="Q331" i="10"/>
  <c r="P330" i="10"/>
  <c r="Q330" i="10" s="1"/>
  <c r="P326" i="10"/>
  <c r="Q326" i="10" s="1"/>
  <c r="P323" i="10"/>
  <c r="Q323" i="10" s="1"/>
  <c r="P322" i="10"/>
  <c r="Q322" i="10" s="1"/>
  <c r="P321" i="10"/>
  <c r="Q321" i="10" s="1"/>
  <c r="P320" i="10"/>
  <c r="Q320" i="10" s="1"/>
  <c r="P319" i="10"/>
  <c r="Q319" i="10" s="1"/>
  <c r="Q317" i="10"/>
  <c r="Q315" i="10"/>
  <c r="Q314" i="10"/>
  <c r="Q313" i="10"/>
  <c r="Q312" i="10"/>
  <c r="Q310" i="10"/>
  <c r="Q308" i="10"/>
  <c r="Q306" i="10"/>
  <c r="Q303" i="10"/>
  <c r="P302" i="10"/>
  <c r="Q302" i="10" s="1"/>
  <c r="P298" i="10"/>
  <c r="Q298" i="10" s="1"/>
  <c r="P295" i="10"/>
  <c r="Q295" i="10" s="1"/>
  <c r="P294" i="10"/>
  <c r="Q294" i="10" s="1"/>
  <c r="P293" i="10"/>
  <c r="Q293" i="10" s="1"/>
  <c r="P292" i="10"/>
  <c r="Q292" i="10" s="1"/>
  <c r="P291" i="10"/>
  <c r="Q291" i="10" s="1"/>
  <c r="Q289" i="10"/>
  <c r="Q287" i="10"/>
  <c r="Q286" i="10"/>
  <c r="Q285" i="10"/>
  <c r="Q284" i="10"/>
  <c r="Q280" i="10"/>
  <c r="Q278" i="10"/>
  <c r="Q275" i="10"/>
  <c r="Q274" i="10"/>
  <c r="P270" i="10"/>
  <c r="Q270" i="10" s="1"/>
  <c r="P267" i="10"/>
  <c r="Q267" i="10" s="1"/>
  <c r="P266" i="10"/>
  <c r="Q266" i="10" s="1"/>
  <c r="P265" i="10"/>
  <c r="Q265" i="10" s="1"/>
  <c r="P264" i="10"/>
  <c r="Q264" i="10" s="1"/>
  <c r="P263" i="10"/>
  <c r="Q263" i="10" s="1"/>
  <c r="Q261" i="10"/>
  <c r="Q259" i="10"/>
  <c r="Q258" i="10"/>
  <c r="Q257" i="10"/>
  <c r="Q256" i="10"/>
  <c r="Q254" i="10"/>
  <c r="Q252" i="10"/>
  <c r="Q250" i="10"/>
  <c r="Q247" i="10"/>
  <c r="P246" i="10"/>
  <c r="Q246" i="10" s="1"/>
  <c r="P242" i="10"/>
  <c r="Q242" i="10" s="1"/>
  <c r="P239" i="10"/>
  <c r="Q239" i="10" s="1"/>
  <c r="P238" i="10"/>
  <c r="Q238" i="10" s="1"/>
  <c r="P237" i="10"/>
  <c r="Q237" i="10" s="1"/>
  <c r="P236" i="10"/>
  <c r="Q236" i="10" s="1"/>
  <c r="P235" i="10"/>
  <c r="Q235" i="10" s="1"/>
  <c r="Q233" i="10"/>
  <c r="Q231" i="10"/>
  <c r="Q230" i="10"/>
  <c r="Q229" i="10"/>
  <c r="Q228" i="10"/>
  <c r="Q226" i="10"/>
  <c r="Q224" i="10"/>
  <c r="Q222" i="10"/>
  <c r="Q219" i="10"/>
  <c r="P218" i="10"/>
  <c r="Q218" i="10" s="1"/>
  <c r="P214" i="10"/>
  <c r="Q214" i="10" s="1"/>
  <c r="P211" i="10"/>
  <c r="Q211" i="10" s="1"/>
  <c r="P210" i="10"/>
  <c r="Q210" i="10" s="1"/>
  <c r="P209" i="10"/>
  <c r="Q209" i="10" s="1"/>
  <c r="P208" i="10"/>
  <c r="Q208" i="10" s="1"/>
  <c r="P207" i="10"/>
  <c r="Q207" i="10" s="1"/>
  <c r="Q205" i="10"/>
  <c r="Q203" i="10"/>
  <c r="Q202" i="10"/>
  <c r="Q201" i="10"/>
  <c r="Q200" i="10"/>
  <c r="Q198" i="10"/>
  <c r="Q196" i="10"/>
  <c r="Q194" i="10"/>
  <c r="Q191" i="10"/>
  <c r="P190" i="10"/>
  <c r="Q190" i="10" s="1"/>
  <c r="P186" i="10"/>
  <c r="Q186" i="10" s="1"/>
  <c r="P183" i="10"/>
  <c r="Q183" i="10" s="1"/>
  <c r="P182" i="10"/>
  <c r="Q182" i="10" s="1"/>
  <c r="P181" i="10"/>
  <c r="Q181" i="10" s="1"/>
  <c r="P180" i="10"/>
  <c r="Q180" i="10" s="1"/>
  <c r="P179" i="10"/>
  <c r="Q179" i="10" s="1"/>
  <c r="Q177" i="10"/>
  <c r="Q175" i="10"/>
  <c r="Q174" i="10"/>
  <c r="Q173" i="10"/>
  <c r="Q172" i="10"/>
  <c r="Q170" i="10"/>
  <c r="Q168" i="10"/>
  <c r="Q166" i="10"/>
  <c r="Q163" i="10"/>
  <c r="P162" i="10"/>
  <c r="Q162" i="10" s="1"/>
  <c r="P158" i="10"/>
  <c r="Q158" i="10" s="1"/>
  <c r="P155" i="10"/>
  <c r="Q155" i="10" s="1"/>
  <c r="P154" i="10"/>
  <c r="Q154" i="10" s="1"/>
  <c r="P153" i="10"/>
  <c r="Q153" i="10" s="1"/>
  <c r="P152" i="10"/>
  <c r="Q152" i="10" s="1"/>
  <c r="P151" i="10"/>
  <c r="Q151" i="10" s="1"/>
  <c r="Q149" i="10"/>
  <c r="Q147" i="10"/>
  <c r="Q146" i="10"/>
  <c r="Q145" i="10"/>
  <c r="Q144" i="10"/>
  <c r="Q142" i="10"/>
  <c r="Q140" i="10"/>
  <c r="Q138" i="10"/>
  <c r="Q135" i="10"/>
  <c r="P134" i="10"/>
  <c r="Q134" i="10" s="1"/>
  <c r="P130" i="10"/>
  <c r="Q130" i="10" s="1"/>
  <c r="P127" i="10"/>
  <c r="Q127" i="10" s="1"/>
  <c r="P126" i="10"/>
  <c r="Q126" i="10" s="1"/>
  <c r="P125" i="10"/>
  <c r="Q125" i="10" s="1"/>
  <c r="P124" i="10"/>
  <c r="Q124" i="10" s="1"/>
  <c r="P123" i="10"/>
  <c r="Q123" i="10" s="1"/>
  <c r="Q121" i="10"/>
  <c r="Q119" i="10"/>
  <c r="Q118" i="10"/>
  <c r="Q117" i="10"/>
  <c r="Q116" i="10"/>
  <c r="Q114" i="10"/>
  <c r="Q112" i="10"/>
  <c r="Q110" i="10"/>
  <c r="Q107" i="10"/>
  <c r="P106" i="10"/>
  <c r="Q106" i="10" s="1"/>
  <c r="P102" i="10"/>
  <c r="Q102" i="10" s="1"/>
  <c r="P99" i="10"/>
  <c r="Q99" i="10" s="1"/>
  <c r="P98" i="10"/>
  <c r="Q98" i="10" s="1"/>
  <c r="P97" i="10"/>
  <c r="Q97" i="10" s="1"/>
  <c r="P96" i="10"/>
  <c r="Q96" i="10" s="1"/>
  <c r="P95" i="10"/>
  <c r="Q95" i="10" s="1"/>
  <c r="Q93" i="10"/>
  <c r="Q91" i="10"/>
  <c r="Q90" i="10"/>
  <c r="Q89" i="10"/>
  <c r="Q88" i="10"/>
  <c r="Q86" i="10"/>
  <c r="Q84" i="10"/>
  <c r="Q82" i="10"/>
  <c r="Q79" i="10"/>
  <c r="P78" i="10"/>
  <c r="Q78" i="10" s="1"/>
  <c r="P74" i="10"/>
  <c r="Q74" i="10" s="1"/>
  <c r="P71" i="10"/>
  <c r="Q71" i="10" s="1"/>
  <c r="P70" i="10"/>
  <c r="Q70" i="10" s="1"/>
  <c r="P69" i="10"/>
  <c r="Q69" i="10" s="1"/>
  <c r="P68" i="10"/>
  <c r="Q68" i="10" s="1"/>
  <c r="P67" i="10"/>
  <c r="Q67" i="10" s="1"/>
  <c r="Q65" i="10"/>
  <c r="Q63" i="10"/>
  <c r="Q62" i="10"/>
  <c r="Q61" i="10"/>
  <c r="Q60" i="10"/>
  <c r="Q58" i="10"/>
  <c r="Q56" i="10"/>
  <c r="Q54" i="10"/>
  <c r="Q51" i="10"/>
  <c r="P50" i="10"/>
  <c r="Q50" i="10" s="1"/>
  <c r="P46" i="10"/>
  <c r="Q46" i="10" s="1"/>
  <c r="P22" i="10"/>
  <c r="P32" i="10"/>
  <c r="P1014" i="10" l="1"/>
  <c r="Q1014" i="10" s="1"/>
  <c r="M32" i="11" l="1"/>
  <c r="L32" i="11"/>
  <c r="K32" i="11"/>
  <c r="J32" i="11"/>
  <c r="I32" i="11"/>
  <c r="H32" i="11"/>
  <c r="G32" i="11"/>
  <c r="F32" i="11"/>
  <c r="E32" i="11"/>
  <c r="D32" i="11"/>
  <c r="C32" i="11"/>
  <c r="B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32" i="11" l="1"/>
  <c r="Q43" i="10"/>
  <c r="Q42" i="10"/>
  <c r="Q41" i="10"/>
  <c r="Q40" i="10"/>
  <c r="Q39" i="10"/>
  <c r="Q37" i="10"/>
  <c r="Q35" i="10"/>
  <c r="Q34" i="10"/>
  <c r="Q33" i="10"/>
  <c r="Q32" i="10"/>
  <c r="Q30" i="10"/>
  <c r="Q28" i="10"/>
  <c r="Q26" i="10"/>
  <c r="Q23" i="10"/>
  <c r="Q22" i="10"/>
  <c r="Q18" i="10"/>
  <c r="L1059" i="2" l="1"/>
  <c r="M1059" i="2" s="1"/>
  <c r="L1058" i="2"/>
  <c r="M1058" i="2" s="1"/>
  <c r="L1057" i="2"/>
  <c r="M1057" i="2" s="1"/>
  <c r="O1056" i="2"/>
  <c r="N1056" i="2"/>
  <c r="L1056" i="2"/>
  <c r="M1056" i="2" s="1"/>
  <c r="O1055" i="2"/>
  <c r="N1055" i="2"/>
  <c r="L1055" i="2"/>
  <c r="M1055" i="2" s="1"/>
  <c r="O1053" i="2"/>
  <c r="N1053" i="2"/>
  <c r="L1053" i="2"/>
  <c r="M1053" i="2" s="1"/>
  <c r="L1052" i="2"/>
  <c r="M1052" i="2" s="1"/>
  <c r="O1051" i="2"/>
  <c r="P1051" i="2" s="1"/>
  <c r="Q1051" i="2" s="1"/>
  <c r="N1051" i="2"/>
  <c r="L1051" i="2"/>
  <c r="M1051" i="2" s="1"/>
  <c r="O1050" i="2"/>
  <c r="P1050" i="2" s="1"/>
  <c r="Q1050" i="2" s="1"/>
  <c r="N1050" i="2"/>
  <c r="L1050" i="2"/>
  <c r="M1050" i="2" s="1"/>
  <c r="O1049" i="2"/>
  <c r="N1049" i="2"/>
  <c r="L1049" i="2"/>
  <c r="M1049" i="2" s="1"/>
  <c r="O1048" i="2"/>
  <c r="N1048" i="2"/>
  <c r="L1048" i="2"/>
  <c r="M1048" i="2" s="1"/>
  <c r="M1047" i="2"/>
  <c r="L1047" i="2"/>
  <c r="O1046" i="2"/>
  <c r="N1046" i="2"/>
  <c r="L1046" i="2"/>
  <c r="M1046" i="2" s="1"/>
  <c r="L1045" i="2"/>
  <c r="M1045" i="2" s="1"/>
  <c r="O1044" i="2"/>
  <c r="P1044" i="2" s="1"/>
  <c r="Q1044" i="2" s="1"/>
  <c r="N1044" i="2"/>
  <c r="L1044" i="2"/>
  <c r="M1044" i="2" s="1"/>
  <c r="L1043" i="2"/>
  <c r="M1043" i="2" s="1"/>
  <c r="O1042" i="2"/>
  <c r="N1042" i="2"/>
  <c r="L1042" i="2"/>
  <c r="M1042" i="2" s="1"/>
  <c r="L1041" i="2"/>
  <c r="M1041" i="2" s="1"/>
  <c r="L1040" i="2"/>
  <c r="M1040" i="2" s="1"/>
  <c r="O1039" i="2"/>
  <c r="N1039" i="2"/>
  <c r="L1039" i="2"/>
  <c r="M1039" i="2" s="1"/>
  <c r="L1038" i="2"/>
  <c r="O1036" i="2"/>
  <c r="N1036" i="2"/>
  <c r="O1034" i="2"/>
  <c r="N1034" i="2"/>
  <c r="P1034" i="2" s="1"/>
  <c r="Q1034" i="2" s="1"/>
  <c r="L1034" i="2"/>
  <c r="M1034" i="2" s="1"/>
  <c r="L1030" i="2"/>
  <c r="M1030" i="2" s="1"/>
  <c r="L1029" i="2"/>
  <c r="M1029" i="2" s="1"/>
  <c r="L1028" i="2"/>
  <c r="M1028" i="2" s="1"/>
  <c r="O1027" i="2"/>
  <c r="N1027" i="2"/>
  <c r="L1027" i="2"/>
  <c r="M1027" i="2" s="1"/>
  <c r="O1026" i="2"/>
  <c r="P1026" i="2" s="1"/>
  <c r="Q1026" i="2" s="1"/>
  <c r="N1026" i="2"/>
  <c r="L1026" i="2"/>
  <c r="M1026" i="2" s="1"/>
  <c r="O1024" i="2"/>
  <c r="N1024" i="2"/>
  <c r="L1024" i="2"/>
  <c r="M1024" i="2" s="1"/>
  <c r="L1023" i="2"/>
  <c r="M1023" i="2" s="1"/>
  <c r="O1022" i="2"/>
  <c r="N1022" i="2"/>
  <c r="L1022" i="2"/>
  <c r="M1022" i="2" s="1"/>
  <c r="O1021" i="2"/>
  <c r="P1021" i="2" s="1"/>
  <c r="Q1021" i="2" s="1"/>
  <c r="N1021" i="2"/>
  <c r="L1021" i="2"/>
  <c r="M1021" i="2" s="1"/>
  <c r="O1020" i="2"/>
  <c r="N1020" i="2"/>
  <c r="L1020" i="2"/>
  <c r="M1020" i="2" s="1"/>
  <c r="O1019" i="2"/>
  <c r="N1019" i="2"/>
  <c r="P1019" i="2" s="1"/>
  <c r="Q1019" i="2" s="1"/>
  <c r="L1019" i="2"/>
  <c r="M1019" i="2" s="1"/>
  <c r="L1018" i="2"/>
  <c r="M1018" i="2" s="1"/>
  <c r="O1017" i="2"/>
  <c r="N1017" i="2"/>
  <c r="L1017" i="2"/>
  <c r="M1017" i="2" s="1"/>
  <c r="L1016" i="2"/>
  <c r="M1016" i="2" s="1"/>
  <c r="O1015" i="2"/>
  <c r="N1015" i="2"/>
  <c r="L1015" i="2"/>
  <c r="M1015" i="2" s="1"/>
  <c r="L1014" i="2"/>
  <c r="M1014" i="2" s="1"/>
  <c r="O1013" i="2"/>
  <c r="N1013" i="2"/>
  <c r="P1013" i="2" s="1"/>
  <c r="Q1013" i="2" s="1"/>
  <c r="L1013" i="2"/>
  <c r="M1013" i="2" s="1"/>
  <c r="L1012" i="2"/>
  <c r="M1012" i="2" s="1"/>
  <c r="L1011" i="2"/>
  <c r="M1011" i="2" s="1"/>
  <c r="O1010" i="2"/>
  <c r="N1010" i="2"/>
  <c r="L1010" i="2"/>
  <c r="M1010" i="2" s="1"/>
  <c r="L1009" i="2"/>
  <c r="O1007" i="2"/>
  <c r="P1007" i="2" s="1"/>
  <c r="Q1007" i="2" s="1"/>
  <c r="N1007" i="2"/>
  <c r="O1005" i="2"/>
  <c r="N1005" i="2"/>
  <c r="M1005" i="2"/>
  <c r="L1005" i="2"/>
  <c r="L1001" i="2"/>
  <c r="M1001" i="2" s="1"/>
  <c r="L1000" i="2"/>
  <c r="M1000" i="2" s="1"/>
  <c r="L999" i="2"/>
  <c r="M999" i="2" s="1"/>
  <c r="O998" i="2"/>
  <c r="N998" i="2"/>
  <c r="L998" i="2"/>
  <c r="M998" i="2" s="1"/>
  <c r="P997" i="2"/>
  <c r="Q997" i="2" s="1"/>
  <c r="O997" i="2"/>
  <c r="N997" i="2"/>
  <c r="L997" i="2"/>
  <c r="M997" i="2" s="1"/>
  <c r="O995" i="2"/>
  <c r="P995" i="2" s="1"/>
  <c r="Q995" i="2" s="1"/>
  <c r="N995" i="2"/>
  <c r="L995" i="2"/>
  <c r="M995" i="2" s="1"/>
  <c r="M994" i="2"/>
  <c r="L994" i="2"/>
  <c r="O993" i="2"/>
  <c r="N993" i="2"/>
  <c r="L993" i="2"/>
  <c r="M993" i="2" s="1"/>
  <c r="O992" i="2"/>
  <c r="N992" i="2"/>
  <c r="L992" i="2"/>
  <c r="M992" i="2" s="1"/>
  <c r="O991" i="2"/>
  <c r="N991" i="2"/>
  <c r="L991" i="2"/>
  <c r="M991" i="2" s="1"/>
  <c r="O990" i="2"/>
  <c r="N990" i="2"/>
  <c r="L990" i="2"/>
  <c r="M990" i="2" s="1"/>
  <c r="L989" i="2"/>
  <c r="M989" i="2" s="1"/>
  <c r="O988" i="2"/>
  <c r="N988" i="2"/>
  <c r="L988" i="2"/>
  <c r="M988" i="2" s="1"/>
  <c r="L987" i="2"/>
  <c r="M987" i="2" s="1"/>
  <c r="O986" i="2"/>
  <c r="N986" i="2"/>
  <c r="L986" i="2"/>
  <c r="M986" i="2" s="1"/>
  <c r="L985" i="2"/>
  <c r="M985" i="2" s="1"/>
  <c r="O984" i="2"/>
  <c r="P984" i="2" s="1"/>
  <c r="Q984" i="2" s="1"/>
  <c r="N984" i="2"/>
  <c r="L984" i="2"/>
  <c r="M984" i="2" s="1"/>
  <c r="L983" i="2"/>
  <c r="M983" i="2" s="1"/>
  <c r="L982" i="2"/>
  <c r="M982" i="2" s="1"/>
  <c r="O981" i="2"/>
  <c r="N981" i="2"/>
  <c r="L981" i="2"/>
  <c r="M981" i="2" s="1"/>
  <c r="L980" i="2"/>
  <c r="O978" i="2"/>
  <c r="P978" i="2" s="1"/>
  <c r="Q978" i="2" s="1"/>
  <c r="N978" i="2"/>
  <c r="O976" i="2"/>
  <c r="N976" i="2"/>
  <c r="M976" i="2"/>
  <c r="L976" i="2"/>
  <c r="L972" i="2"/>
  <c r="M972" i="2" s="1"/>
  <c r="M971" i="2"/>
  <c r="L971" i="2"/>
  <c r="L970" i="2"/>
  <c r="M970" i="2" s="1"/>
  <c r="O969" i="2"/>
  <c r="N969" i="2"/>
  <c r="L969" i="2"/>
  <c r="M969" i="2" s="1"/>
  <c r="O968" i="2"/>
  <c r="N968" i="2"/>
  <c r="L968" i="2"/>
  <c r="M968" i="2" s="1"/>
  <c r="O966" i="2"/>
  <c r="P966" i="2" s="1"/>
  <c r="Q966" i="2" s="1"/>
  <c r="N966" i="2"/>
  <c r="L966" i="2"/>
  <c r="M966" i="2" s="1"/>
  <c r="M965" i="2"/>
  <c r="L965" i="2"/>
  <c r="O964" i="2"/>
  <c r="N964" i="2"/>
  <c r="L964" i="2"/>
  <c r="M964" i="2" s="1"/>
  <c r="O963" i="2"/>
  <c r="N963" i="2"/>
  <c r="L963" i="2"/>
  <c r="M963" i="2" s="1"/>
  <c r="O962" i="2"/>
  <c r="N962" i="2"/>
  <c r="L962" i="2"/>
  <c r="M962" i="2" s="1"/>
  <c r="O961" i="2"/>
  <c r="N961" i="2"/>
  <c r="L961" i="2"/>
  <c r="M961" i="2" s="1"/>
  <c r="L960" i="2"/>
  <c r="M960" i="2" s="1"/>
  <c r="O959" i="2"/>
  <c r="N959" i="2"/>
  <c r="L959" i="2"/>
  <c r="M959" i="2" s="1"/>
  <c r="L958" i="2"/>
  <c r="M958" i="2" s="1"/>
  <c r="O957" i="2"/>
  <c r="N957" i="2"/>
  <c r="L957" i="2"/>
  <c r="M957" i="2" s="1"/>
  <c r="L956" i="2"/>
  <c r="M956" i="2" s="1"/>
  <c r="O955" i="2"/>
  <c r="P955" i="2" s="1"/>
  <c r="Q955" i="2" s="1"/>
  <c r="N955" i="2"/>
  <c r="L955" i="2"/>
  <c r="M955" i="2" s="1"/>
  <c r="L954" i="2"/>
  <c r="M954" i="2" s="1"/>
  <c r="L953" i="2"/>
  <c r="M953" i="2" s="1"/>
  <c r="O952" i="2"/>
  <c r="N952" i="2"/>
  <c r="L952" i="2"/>
  <c r="M952" i="2" s="1"/>
  <c r="L951" i="2"/>
  <c r="O949" i="2"/>
  <c r="N949" i="2"/>
  <c r="O947" i="2"/>
  <c r="N947" i="2"/>
  <c r="L947" i="2"/>
  <c r="M947" i="2" s="1"/>
  <c r="L943" i="2"/>
  <c r="M943" i="2" s="1"/>
  <c r="L942" i="2"/>
  <c r="M942" i="2" s="1"/>
  <c r="L941" i="2"/>
  <c r="M941" i="2" s="1"/>
  <c r="O940" i="2"/>
  <c r="N940" i="2"/>
  <c r="L940" i="2"/>
  <c r="M940" i="2" s="1"/>
  <c r="O939" i="2"/>
  <c r="N939" i="2"/>
  <c r="L939" i="2"/>
  <c r="M939" i="2" s="1"/>
  <c r="P937" i="2"/>
  <c r="Q937" i="2" s="1"/>
  <c r="O937" i="2"/>
  <c r="N937" i="2"/>
  <c r="L937" i="2"/>
  <c r="M937" i="2" s="1"/>
  <c r="L936" i="2"/>
  <c r="M936" i="2" s="1"/>
  <c r="O935" i="2"/>
  <c r="N935" i="2"/>
  <c r="P935" i="2" s="1"/>
  <c r="Q935" i="2" s="1"/>
  <c r="L935" i="2"/>
  <c r="M935" i="2" s="1"/>
  <c r="O934" i="2"/>
  <c r="N934" i="2"/>
  <c r="L934" i="2"/>
  <c r="M934" i="2" s="1"/>
  <c r="O933" i="2"/>
  <c r="P933" i="2" s="1"/>
  <c r="Q933" i="2" s="1"/>
  <c r="N933" i="2"/>
  <c r="L933" i="2"/>
  <c r="M933" i="2" s="1"/>
  <c r="O932" i="2"/>
  <c r="N932" i="2"/>
  <c r="L932" i="2"/>
  <c r="M932" i="2" s="1"/>
  <c r="L931" i="2"/>
  <c r="M931" i="2" s="1"/>
  <c r="O930" i="2"/>
  <c r="P930" i="2" s="1"/>
  <c r="Q930" i="2" s="1"/>
  <c r="N930" i="2"/>
  <c r="L930" i="2"/>
  <c r="M930" i="2" s="1"/>
  <c r="L929" i="2"/>
  <c r="M929" i="2" s="1"/>
  <c r="O928" i="2"/>
  <c r="N928" i="2"/>
  <c r="L928" i="2"/>
  <c r="M928" i="2" s="1"/>
  <c r="L927" i="2"/>
  <c r="M927" i="2" s="1"/>
  <c r="O926" i="2"/>
  <c r="N926" i="2"/>
  <c r="L926" i="2"/>
  <c r="M926" i="2" s="1"/>
  <c r="L925" i="2"/>
  <c r="M925" i="2" s="1"/>
  <c r="L924" i="2"/>
  <c r="M924" i="2" s="1"/>
  <c r="O923" i="2"/>
  <c r="N923" i="2"/>
  <c r="L923" i="2"/>
  <c r="M923" i="2" s="1"/>
  <c r="L922" i="2"/>
  <c r="O920" i="2"/>
  <c r="N920" i="2"/>
  <c r="O918" i="2"/>
  <c r="N918" i="2"/>
  <c r="L918" i="2"/>
  <c r="M918" i="2" s="1"/>
  <c r="L914" i="2"/>
  <c r="M914" i="2" s="1"/>
  <c r="L913" i="2"/>
  <c r="M913" i="2" s="1"/>
  <c r="L912" i="2"/>
  <c r="M912" i="2" s="1"/>
  <c r="O911" i="2"/>
  <c r="N911" i="2"/>
  <c r="L911" i="2"/>
  <c r="M911" i="2" s="1"/>
  <c r="O910" i="2"/>
  <c r="N910" i="2"/>
  <c r="L910" i="2"/>
  <c r="M910" i="2" s="1"/>
  <c r="O908" i="2"/>
  <c r="N908" i="2"/>
  <c r="L908" i="2"/>
  <c r="M908" i="2" s="1"/>
  <c r="L907" i="2"/>
  <c r="M907" i="2" s="1"/>
  <c r="O906" i="2"/>
  <c r="N906" i="2"/>
  <c r="L906" i="2"/>
  <c r="M906" i="2" s="1"/>
  <c r="O905" i="2"/>
  <c r="P905" i="2" s="1"/>
  <c r="Q905" i="2" s="1"/>
  <c r="N905" i="2"/>
  <c r="L905" i="2"/>
  <c r="M905" i="2" s="1"/>
  <c r="O904" i="2"/>
  <c r="N904" i="2"/>
  <c r="L904" i="2"/>
  <c r="M904" i="2" s="1"/>
  <c r="O903" i="2"/>
  <c r="N903" i="2"/>
  <c r="L903" i="2"/>
  <c r="M903" i="2" s="1"/>
  <c r="L902" i="2"/>
  <c r="M902" i="2" s="1"/>
  <c r="O901" i="2"/>
  <c r="N901" i="2"/>
  <c r="M901" i="2"/>
  <c r="L901" i="2"/>
  <c r="L900" i="2"/>
  <c r="M900" i="2" s="1"/>
  <c r="O899" i="2"/>
  <c r="P899" i="2" s="1"/>
  <c r="Q899" i="2" s="1"/>
  <c r="N899" i="2"/>
  <c r="L899" i="2"/>
  <c r="M899" i="2" s="1"/>
  <c r="L898" i="2"/>
  <c r="M898" i="2" s="1"/>
  <c r="O897" i="2"/>
  <c r="N897" i="2"/>
  <c r="P897" i="2" s="1"/>
  <c r="Q897" i="2" s="1"/>
  <c r="L897" i="2"/>
  <c r="M897" i="2" s="1"/>
  <c r="L896" i="2"/>
  <c r="M896" i="2" s="1"/>
  <c r="L895" i="2"/>
  <c r="M895" i="2" s="1"/>
  <c r="O894" i="2"/>
  <c r="N894" i="2"/>
  <c r="L894" i="2"/>
  <c r="M894" i="2" s="1"/>
  <c r="L893" i="2"/>
  <c r="O891" i="2"/>
  <c r="N891" i="2"/>
  <c r="O889" i="2"/>
  <c r="P889" i="2" s="1"/>
  <c r="Q889" i="2" s="1"/>
  <c r="N889" i="2"/>
  <c r="L889" i="2"/>
  <c r="M889" i="2" s="1"/>
  <c r="L885" i="2"/>
  <c r="M885" i="2" s="1"/>
  <c r="L884" i="2"/>
  <c r="M884" i="2" s="1"/>
  <c r="L883" i="2"/>
  <c r="M883" i="2" s="1"/>
  <c r="O882" i="2"/>
  <c r="N882" i="2"/>
  <c r="L882" i="2"/>
  <c r="M882" i="2" s="1"/>
  <c r="O881" i="2"/>
  <c r="P881" i="2" s="1"/>
  <c r="Q881" i="2" s="1"/>
  <c r="N881" i="2"/>
  <c r="L881" i="2"/>
  <c r="M881" i="2" s="1"/>
  <c r="O879" i="2"/>
  <c r="N879" i="2"/>
  <c r="L879" i="2"/>
  <c r="M879" i="2" s="1"/>
  <c r="L878" i="2"/>
  <c r="M878" i="2" s="1"/>
  <c r="O877" i="2"/>
  <c r="N877" i="2"/>
  <c r="L877" i="2"/>
  <c r="M877" i="2" s="1"/>
  <c r="O876" i="2"/>
  <c r="P876" i="2" s="1"/>
  <c r="Q876" i="2" s="1"/>
  <c r="N876" i="2"/>
  <c r="L876" i="2"/>
  <c r="M876" i="2" s="1"/>
  <c r="O875" i="2"/>
  <c r="N875" i="2"/>
  <c r="L875" i="2"/>
  <c r="M875" i="2" s="1"/>
  <c r="O874" i="2"/>
  <c r="N874" i="2"/>
  <c r="M874" i="2"/>
  <c r="L874" i="2"/>
  <c r="L873" i="2"/>
  <c r="M873" i="2" s="1"/>
  <c r="O872" i="2"/>
  <c r="P872" i="2" s="1"/>
  <c r="Q872" i="2" s="1"/>
  <c r="N872" i="2"/>
  <c r="L872" i="2"/>
  <c r="M872" i="2" s="1"/>
  <c r="L871" i="2"/>
  <c r="M871" i="2" s="1"/>
  <c r="O870" i="2"/>
  <c r="P870" i="2" s="1"/>
  <c r="Q870" i="2" s="1"/>
  <c r="N870" i="2"/>
  <c r="L870" i="2"/>
  <c r="M870" i="2" s="1"/>
  <c r="L869" i="2"/>
  <c r="M869" i="2" s="1"/>
  <c r="O868" i="2"/>
  <c r="N868" i="2"/>
  <c r="L868" i="2"/>
  <c r="M868" i="2" s="1"/>
  <c r="L867" i="2"/>
  <c r="M867" i="2" s="1"/>
  <c r="L866" i="2"/>
  <c r="M866" i="2" s="1"/>
  <c r="O865" i="2"/>
  <c r="N865" i="2"/>
  <c r="L865" i="2"/>
  <c r="M865" i="2" s="1"/>
  <c r="L864" i="2"/>
  <c r="O862" i="2"/>
  <c r="N862" i="2"/>
  <c r="O860" i="2"/>
  <c r="N860" i="2"/>
  <c r="L860" i="2"/>
  <c r="M860" i="2" s="1"/>
  <c r="M856" i="2"/>
  <c r="L856" i="2"/>
  <c r="L855" i="2"/>
  <c r="M855" i="2" s="1"/>
  <c r="L854" i="2"/>
  <c r="M854" i="2" s="1"/>
  <c r="O853" i="2"/>
  <c r="N853" i="2"/>
  <c r="L853" i="2"/>
  <c r="M853" i="2" s="1"/>
  <c r="O852" i="2"/>
  <c r="N852" i="2"/>
  <c r="L852" i="2"/>
  <c r="M852" i="2" s="1"/>
  <c r="O850" i="2"/>
  <c r="N850" i="2"/>
  <c r="L850" i="2"/>
  <c r="M850" i="2" s="1"/>
  <c r="L849" i="2"/>
  <c r="M849" i="2" s="1"/>
  <c r="O848" i="2"/>
  <c r="N848" i="2"/>
  <c r="L848" i="2"/>
  <c r="M848" i="2" s="1"/>
  <c r="O847" i="2"/>
  <c r="N847" i="2"/>
  <c r="L847" i="2"/>
  <c r="M847" i="2" s="1"/>
  <c r="O846" i="2"/>
  <c r="P846" i="2" s="1"/>
  <c r="Q846" i="2" s="1"/>
  <c r="N846" i="2"/>
  <c r="L846" i="2"/>
  <c r="M846" i="2" s="1"/>
  <c r="O845" i="2"/>
  <c r="N845" i="2"/>
  <c r="L845" i="2"/>
  <c r="M845" i="2" s="1"/>
  <c r="L844" i="2"/>
  <c r="M844" i="2" s="1"/>
  <c r="O843" i="2"/>
  <c r="N843" i="2"/>
  <c r="L843" i="2"/>
  <c r="M843" i="2" s="1"/>
  <c r="L842" i="2"/>
  <c r="M842" i="2" s="1"/>
  <c r="O841" i="2"/>
  <c r="N841" i="2"/>
  <c r="L841" i="2"/>
  <c r="M841" i="2" s="1"/>
  <c r="M840" i="2"/>
  <c r="L840" i="2"/>
  <c r="O839" i="2"/>
  <c r="N839" i="2"/>
  <c r="M839" i="2"/>
  <c r="L839" i="2"/>
  <c r="L838" i="2"/>
  <c r="M838" i="2" s="1"/>
  <c r="L837" i="2"/>
  <c r="M837" i="2" s="1"/>
  <c r="O836" i="2"/>
  <c r="N836" i="2"/>
  <c r="L836" i="2"/>
  <c r="M836" i="2" s="1"/>
  <c r="L835" i="2"/>
  <c r="O833" i="2"/>
  <c r="N833" i="2"/>
  <c r="O831" i="2"/>
  <c r="N831" i="2"/>
  <c r="L831" i="2"/>
  <c r="M831" i="2" s="1"/>
  <c r="L827" i="2"/>
  <c r="M827" i="2" s="1"/>
  <c r="L826" i="2"/>
  <c r="M826" i="2" s="1"/>
  <c r="L825" i="2"/>
  <c r="M825" i="2" s="1"/>
  <c r="O824" i="2"/>
  <c r="N824" i="2"/>
  <c r="L824" i="2"/>
  <c r="M824" i="2" s="1"/>
  <c r="O823" i="2"/>
  <c r="N823" i="2"/>
  <c r="M823" i="2"/>
  <c r="L823" i="2"/>
  <c r="O821" i="2"/>
  <c r="N821" i="2"/>
  <c r="L821" i="2"/>
  <c r="M821" i="2" s="1"/>
  <c r="L820" i="2"/>
  <c r="M820" i="2" s="1"/>
  <c r="O819" i="2"/>
  <c r="N819" i="2"/>
  <c r="L819" i="2"/>
  <c r="M819" i="2" s="1"/>
  <c r="O818" i="2"/>
  <c r="N818" i="2"/>
  <c r="L818" i="2"/>
  <c r="M818" i="2" s="1"/>
  <c r="O817" i="2"/>
  <c r="P817" i="2" s="1"/>
  <c r="Q817" i="2" s="1"/>
  <c r="N817" i="2"/>
  <c r="L817" i="2"/>
  <c r="M817" i="2" s="1"/>
  <c r="O816" i="2"/>
  <c r="N816" i="2"/>
  <c r="P816" i="2" s="1"/>
  <c r="Q816" i="2" s="1"/>
  <c r="L816" i="2"/>
  <c r="M816" i="2" s="1"/>
  <c r="L815" i="2"/>
  <c r="M815" i="2" s="1"/>
  <c r="O814" i="2"/>
  <c r="P814" i="2" s="1"/>
  <c r="Q814" i="2" s="1"/>
  <c r="N814" i="2"/>
  <c r="L814" i="2"/>
  <c r="M814" i="2" s="1"/>
  <c r="L813" i="2"/>
  <c r="M813" i="2" s="1"/>
  <c r="O812" i="2"/>
  <c r="N812" i="2"/>
  <c r="L812" i="2"/>
  <c r="M812" i="2" s="1"/>
  <c r="L811" i="2"/>
  <c r="M811" i="2" s="1"/>
  <c r="O810" i="2"/>
  <c r="P810" i="2" s="1"/>
  <c r="Q810" i="2" s="1"/>
  <c r="N810" i="2"/>
  <c r="M810" i="2"/>
  <c r="L810" i="2"/>
  <c r="L809" i="2"/>
  <c r="M809" i="2" s="1"/>
  <c r="L808" i="2"/>
  <c r="M808" i="2" s="1"/>
  <c r="O807" i="2"/>
  <c r="N807" i="2"/>
  <c r="L807" i="2"/>
  <c r="M807" i="2" s="1"/>
  <c r="L806" i="2"/>
  <c r="O804" i="2"/>
  <c r="N804" i="2"/>
  <c r="O802" i="2"/>
  <c r="N802" i="2"/>
  <c r="L802" i="2"/>
  <c r="M802" i="2" s="1"/>
  <c r="M798" i="2"/>
  <c r="L798" i="2"/>
  <c r="L797" i="2"/>
  <c r="M797" i="2" s="1"/>
  <c r="L796" i="2"/>
  <c r="M796" i="2" s="1"/>
  <c r="O795" i="2"/>
  <c r="N795" i="2"/>
  <c r="L795" i="2"/>
  <c r="M795" i="2" s="1"/>
  <c r="O794" i="2"/>
  <c r="N794" i="2"/>
  <c r="L794" i="2"/>
  <c r="M794" i="2" s="1"/>
  <c r="O792" i="2"/>
  <c r="P792" i="2" s="1"/>
  <c r="Q792" i="2" s="1"/>
  <c r="N792" i="2"/>
  <c r="L792" i="2"/>
  <c r="M792" i="2" s="1"/>
  <c r="L791" i="2"/>
  <c r="M791" i="2" s="1"/>
  <c r="O790" i="2"/>
  <c r="N790" i="2"/>
  <c r="L790" i="2"/>
  <c r="M790" i="2" s="1"/>
  <c r="O789" i="2"/>
  <c r="N789" i="2"/>
  <c r="L789" i="2"/>
  <c r="M789" i="2" s="1"/>
  <c r="O788" i="2"/>
  <c r="N788" i="2"/>
  <c r="L788" i="2"/>
  <c r="M788" i="2" s="1"/>
  <c r="O787" i="2"/>
  <c r="N787" i="2"/>
  <c r="L787" i="2"/>
  <c r="M787" i="2" s="1"/>
  <c r="M786" i="2"/>
  <c r="L786" i="2"/>
  <c r="O785" i="2"/>
  <c r="N785" i="2"/>
  <c r="M785" i="2"/>
  <c r="L785" i="2"/>
  <c r="L784" i="2"/>
  <c r="M784" i="2" s="1"/>
  <c r="O783" i="2"/>
  <c r="N783" i="2"/>
  <c r="L783" i="2"/>
  <c r="M783" i="2" s="1"/>
  <c r="L782" i="2"/>
  <c r="M782" i="2" s="1"/>
  <c r="O781" i="2"/>
  <c r="N781" i="2"/>
  <c r="L781" i="2"/>
  <c r="M781" i="2" s="1"/>
  <c r="L780" i="2"/>
  <c r="M780" i="2" s="1"/>
  <c r="L779" i="2"/>
  <c r="M779" i="2" s="1"/>
  <c r="O778" i="2"/>
  <c r="P778" i="2" s="1"/>
  <c r="Q778" i="2" s="1"/>
  <c r="N778" i="2"/>
  <c r="L778" i="2"/>
  <c r="M778" i="2" s="1"/>
  <c r="L777" i="2"/>
  <c r="O775" i="2"/>
  <c r="N775" i="2"/>
  <c r="P773" i="2"/>
  <c r="Q773" i="2" s="1"/>
  <c r="O773" i="2"/>
  <c r="N773" i="2"/>
  <c r="L773" i="2"/>
  <c r="M773" i="2" s="1"/>
  <c r="M769" i="2"/>
  <c r="L769" i="2"/>
  <c r="L768" i="2"/>
  <c r="M768" i="2" s="1"/>
  <c r="L767" i="2"/>
  <c r="M767" i="2" s="1"/>
  <c r="O766" i="2"/>
  <c r="N766" i="2"/>
  <c r="L766" i="2"/>
  <c r="M766" i="2" s="1"/>
  <c r="O765" i="2"/>
  <c r="N765" i="2"/>
  <c r="L765" i="2"/>
  <c r="M765" i="2" s="1"/>
  <c r="O763" i="2"/>
  <c r="N763" i="2"/>
  <c r="L763" i="2"/>
  <c r="M763" i="2" s="1"/>
  <c r="L762" i="2"/>
  <c r="M762" i="2" s="1"/>
  <c r="O761" i="2"/>
  <c r="N761" i="2"/>
  <c r="L761" i="2"/>
  <c r="M761" i="2" s="1"/>
  <c r="O760" i="2"/>
  <c r="N760" i="2"/>
  <c r="L760" i="2"/>
  <c r="M760" i="2" s="1"/>
  <c r="O759" i="2"/>
  <c r="N759" i="2"/>
  <c r="L759" i="2"/>
  <c r="M759" i="2" s="1"/>
  <c r="O758" i="2"/>
  <c r="N758" i="2"/>
  <c r="M758" i="2"/>
  <c r="L758" i="2"/>
  <c r="L757" i="2"/>
  <c r="M757" i="2" s="1"/>
  <c r="O756" i="2"/>
  <c r="P756" i="2" s="1"/>
  <c r="Q756" i="2" s="1"/>
  <c r="N756" i="2"/>
  <c r="L756" i="2"/>
  <c r="M756" i="2" s="1"/>
  <c r="L755" i="2"/>
  <c r="M755" i="2" s="1"/>
  <c r="O754" i="2"/>
  <c r="P754" i="2" s="1"/>
  <c r="Q754" i="2" s="1"/>
  <c r="N754" i="2"/>
  <c r="L754" i="2"/>
  <c r="M754" i="2" s="1"/>
  <c r="L753" i="2"/>
  <c r="M753" i="2" s="1"/>
  <c r="O752" i="2"/>
  <c r="N752" i="2"/>
  <c r="L752" i="2"/>
  <c r="M752" i="2" s="1"/>
  <c r="L751" i="2"/>
  <c r="M751" i="2" s="1"/>
  <c r="L750" i="2"/>
  <c r="M750" i="2" s="1"/>
  <c r="O749" i="2"/>
  <c r="N749" i="2"/>
  <c r="L749" i="2"/>
  <c r="M749" i="2" s="1"/>
  <c r="L748" i="2"/>
  <c r="O746" i="2"/>
  <c r="N746" i="2"/>
  <c r="O744" i="2"/>
  <c r="N744" i="2"/>
  <c r="L744" i="2"/>
  <c r="M744" i="2" s="1"/>
  <c r="L740" i="2"/>
  <c r="M740" i="2" s="1"/>
  <c r="L739" i="2"/>
  <c r="M739" i="2" s="1"/>
  <c r="L738" i="2"/>
  <c r="M738" i="2" s="1"/>
  <c r="O737" i="2"/>
  <c r="N737" i="2"/>
  <c r="L737" i="2"/>
  <c r="M737" i="2" s="1"/>
  <c r="O736" i="2"/>
  <c r="N736" i="2"/>
  <c r="M736" i="2"/>
  <c r="L736" i="2"/>
  <c r="O734" i="2"/>
  <c r="N734" i="2"/>
  <c r="L734" i="2"/>
  <c r="M734" i="2" s="1"/>
  <c r="L733" i="2"/>
  <c r="M733" i="2" s="1"/>
  <c r="O732" i="2"/>
  <c r="N732" i="2"/>
  <c r="L732" i="2"/>
  <c r="M732" i="2" s="1"/>
  <c r="O731" i="2"/>
  <c r="N731" i="2"/>
  <c r="L731" i="2"/>
  <c r="M731" i="2" s="1"/>
  <c r="O730" i="2"/>
  <c r="P730" i="2" s="1"/>
  <c r="Q730" i="2" s="1"/>
  <c r="N730" i="2"/>
  <c r="L730" i="2"/>
  <c r="M730" i="2" s="1"/>
  <c r="O729" i="2"/>
  <c r="N729" i="2"/>
  <c r="M729" i="2"/>
  <c r="L729" i="2"/>
  <c r="L728" i="2"/>
  <c r="M728" i="2" s="1"/>
  <c r="O727" i="2"/>
  <c r="N727" i="2"/>
  <c r="M727" i="2"/>
  <c r="L727" i="2"/>
  <c r="L726" i="2"/>
  <c r="M726" i="2" s="1"/>
  <c r="O725" i="2"/>
  <c r="P725" i="2" s="1"/>
  <c r="Q725" i="2" s="1"/>
  <c r="N725" i="2"/>
  <c r="L725" i="2"/>
  <c r="M725" i="2" s="1"/>
  <c r="L724" i="2"/>
  <c r="M724" i="2" s="1"/>
  <c r="O723" i="2"/>
  <c r="P723" i="2" s="1"/>
  <c r="Q723" i="2" s="1"/>
  <c r="N723" i="2"/>
  <c r="L723" i="2"/>
  <c r="M723" i="2" s="1"/>
  <c r="L722" i="2"/>
  <c r="M722" i="2" s="1"/>
  <c r="M721" i="2"/>
  <c r="L721" i="2"/>
  <c r="O720" i="2"/>
  <c r="N720" i="2"/>
  <c r="L720" i="2"/>
  <c r="M720" i="2" s="1"/>
  <c r="L719" i="2"/>
  <c r="O717" i="2"/>
  <c r="N717" i="2"/>
  <c r="O715" i="2"/>
  <c r="P715" i="2" s="1"/>
  <c r="Q715" i="2" s="1"/>
  <c r="N715" i="2"/>
  <c r="L715" i="2"/>
  <c r="M715" i="2" s="1"/>
  <c r="L711" i="2"/>
  <c r="M711" i="2" s="1"/>
  <c r="L710" i="2"/>
  <c r="M710" i="2" s="1"/>
  <c r="L709" i="2"/>
  <c r="M709" i="2" s="1"/>
  <c r="O708" i="2"/>
  <c r="N708" i="2"/>
  <c r="L708" i="2"/>
  <c r="M708" i="2" s="1"/>
  <c r="O707" i="2"/>
  <c r="P707" i="2" s="1"/>
  <c r="Q707" i="2" s="1"/>
  <c r="N707" i="2"/>
  <c r="L707" i="2"/>
  <c r="M707" i="2" s="1"/>
  <c r="O705" i="2"/>
  <c r="N705" i="2"/>
  <c r="L705" i="2"/>
  <c r="M705" i="2" s="1"/>
  <c r="L704" i="2"/>
  <c r="M704" i="2" s="1"/>
  <c r="O703" i="2"/>
  <c r="P703" i="2" s="1"/>
  <c r="Q703" i="2" s="1"/>
  <c r="N703" i="2"/>
  <c r="L703" i="2"/>
  <c r="M703" i="2" s="1"/>
  <c r="O702" i="2"/>
  <c r="P702" i="2" s="1"/>
  <c r="Q702" i="2" s="1"/>
  <c r="N702" i="2"/>
  <c r="L702" i="2"/>
  <c r="M702" i="2" s="1"/>
  <c r="O701" i="2"/>
  <c r="N701" i="2"/>
  <c r="L701" i="2"/>
  <c r="M701" i="2" s="1"/>
  <c r="O700" i="2"/>
  <c r="N700" i="2"/>
  <c r="L700" i="2"/>
  <c r="M700" i="2" s="1"/>
  <c r="L699" i="2"/>
  <c r="M699" i="2" s="1"/>
  <c r="O698" i="2"/>
  <c r="P698" i="2" s="1"/>
  <c r="Q698" i="2" s="1"/>
  <c r="N698" i="2"/>
  <c r="L698" i="2"/>
  <c r="M698" i="2" s="1"/>
  <c r="L697" i="2"/>
  <c r="M697" i="2" s="1"/>
  <c r="O696" i="2"/>
  <c r="N696" i="2"/>
  <c r="L696" i="2"/>
  <c r="M696" i="2" s="1"/>
  <c r="L695" i="2"/>
  <c r="M695" i="2" s="1"/>
  <c r="O694" i="2"/>
  <c r="N694" i="2"/>
  <c r="L694" i="2"/>
  <c r="M694" i="2" s="1"/>
  <c r="L693" i="2"/>
  <c r="M693" i="2" s="1"/>
  <c r="L692" i="2"/>
  <c r="M692" i="2" s="1"/>
  <c r="O691" i="2"/>
  <c r="P691" i="2" s="1"/>
  <c r="Q691" i="2" s="1"/>
  <c r="N691" i="2"/>
  <c r="L691" i="2"/>
  <c r="M691" i="2" s="1"/>
  <c r="L690" i="2"/>
  <c r="O688" i="2"/>
  <c r="P688" i="2" s="1"/>
  <c r="Q688" i="2" s="1"/>
  <c r="N688" i="2"/>
  <c r="O686" i="2"/>
  <c r="N686" i="2"/>
  <c r="M686" i="2"/>
  <c r="L686" i="2"/>
  <c r="L682" i="2"/>
  <c r="M682" i="2" s="1"/>
  <c r="M681" i="2"/>
  <c r="L681" i="2"/>
  <c r="L680" i="2"/>
  <c r="M680" i="2" s="1"/>
  <c r="O679" i="2"/>
  <c r="P679" i="2" s="1"/>
  <c r="Q679" i="2" s="1"/>
  <c r="N679" i="2"/>
  <c r="L679" i="2"/>
  <c r="M679" i="2" s="1"/>
  <c r="O678" i="2"/>
  <c r="P678" i="2" s="1"/>
  <c r="Q678" i="2" s="1"/>
  <c r="N678" i="2"/>
  <c r="L678" i="2"/>
  <c r="M678" i="2" s="1"/>
  <c r="O676" i="2"/>
  <c r="P676" i="2" s="1"/>
  <c r="Q676" i="2" s="1"/>
  <c r="N676" i="2"/>
  <c r="L676" i="2"/>
  <c r="M676" i="2" s="1"/>
  <c r="M675" i="2"/>
  <c r="L675" i="2"/>
  <c r="O674" i="2"/>
  <c r="N674" i="2"/>
  <c r="M674" i="2"/>
  <c r="L674" i="2"/>
  <c r="O673" i="2"/>
  <c r="N673" i="2"/>
  <c r="M673" i="2"/>
  <c r="L673" i="2"/>
  <c r="O672" i="2"/>
  <c r="N672" i="2"/>
  <c r="M672" i="2"/>
  <c r="L672" i="2"/>
  <c r="O671" i="2"/>
  <c r="N671" i="2"/>
  <c r="M671" i="2"/>
  <c r="L671" i="2"/>
  <c r="L670" i="2"/>
  <c r="M670" i="2" s="1"/>
  <c r="O669" i="2"/>
  <c r="P669" i="2" s="1"/>
  <c r="Q669" i="2" s="1"/>
  <c r="N669" i="2"/>
  <c r="L669" i="2"/>
  <c r="M669" i="2" s="1"/>
  <c r="M668" i="2"/>
  <c r="L668" i="2"/>
  <c r="O667" i="2"/>
  <c r="N667" i="2"/>
  <c r="M667" i="2"/>
  <c r="L667" i="2"/>
  <c r="L666" i="2"/>
  <c r="M666" i="2" s="1"/>
  <c r="O665" i="2"/>
  <c r="P665" i="2" s="1"/>
  <c r="Q665" i="2" s="1"/>
  <c r="N665" i="2"/>
  <c r="L665" i="2"/>
  <c r="M665" i="2" s="1"/>
  <c r="M664" i="2"/>
  <c r="L664" i="2"/>
  <c r="L663" i="2"/>
  <c r="M663" i="2" s="1"/>
  <c r="O662" i="2"/>
  <c r="P662" i="2" s="1"/>
  <c r="Q662" i="2" s="1"/>
  <c r="N662" i="2"/>
  <c r="L662" i="2"/>
  <c r="M662" i="2" s="1"/>
  <c r="L661" i="2"/>
  <c r="O659" i="2"/>
  <c r="N659" i="2"/>
  <c r="P659" i="2" s="1"/>
  <c r="Q659" i="2" s="1"/>
  <c r="O657" i="2"/>
  <c r="N657" i="2"/>
  <c r="L657" i="2"/>
  <c r="M657" i="2" s="1"/>
  <c r="L653" i="2"/>
  <c r="M653" i="2" s="1"/>
  <c r="L652" i="2"/>
  <c r="M652" i="2" s="1"/>
  <c r="L651" i="2"/>
  <c r="M651" i="2" s="1"/>
  <c r="O650" i="2"/>
  <c r="N650" i="2"/>
  <c r="L650" i="2"/>
  <c r="M650" i="2" s="1"/>
  <c r="O649" i="2"/>
  <c r="N649" i="2"/>
  <c r="L649" i="2"/>
  <c r="M649" i="2" s="1"/>
  <c r="O647" i="2"/>
  <c r="N647" i="2"/>
  <c r="L647" i="2"/>
  <c r="M647" i="2" s="1"/>
  <c r="L646" i="2"/>
  <c r="M646" i="2" s="1"/>
  <c r="O645" i="2"/>
  <c r="N645" i="2"/>
  <c r="L645" i="2"/>
  <c r="M645" i="2" s="1"/>
  <c r="O644" i="2"/>
  <c r="P644" i="2" s="1"/>
  <c r="Q644" i="2" s="1"/>
  <c r="N644" i="2"/>
  <c r="L644" i="2"/>
  <c r="M644" i="2" s="1"/>
  <c r="O643" i="2"/>
  <c r="N643" i="2"/>
  <c r="L643" i="2"/>
  <c r="M643" i="2" s="1"/>
  <c r="O642" i="2"/>
  <c r="N642" i="2"/>
  <c r="M642" i="2"/>
  <c r="L642" i="2"/>
  <c r="L641" i="2"/>
  <c r="M641" i="2" s="1"/>
  <c r="O640" i="2"/>
  <c r="N640" i="2"/>
  <c r="P640" i="2" s="1"/>
  <c r="Q640" i="2" s="1"/>
  <c r="L640" i="2"/>
  <c r="M640" i="2" s="1"/>
  <c r="L639" i="2"/>
  <c r="M639" i="2" s="1"/>
  <c r="P638" i="2"/>
  <c r="Q638" i="2" s="1"/>
  <c r="O638" i="2"/>
  <c r="N638" i="2"/>
  <c r="L638" i="2"/>
  <c r="M638" i="2" s="1"/>
  <c r="L637" i="2"/>
  <c r="M637" i="2" s="1"/>
  <c r="O636" i="2"/>
  <c r="N636" i="2"/>
  <c r="L636" i="2"/>
  <c r="M636" i="2" s="1"/>
  <c r="L635" i="2"/>
  <c r="M635" i="2" s="1"/>
  <c r="L634" i="2"/>
  <c r="M634" i="2" s="1"/>
  <c r="O633" i="2"/>
  <c r="N633" i="2"/>
  <c r="L633" i="2"/>
  <c r="M633" i="2" s="1"/>
  <c r="L632" i="2"/>
  <c r="O630" i="2"/>
  <c r="N630" i="2"/>
  <c r="O628" i="2"/>
  <c r="N628" i="2"/>
  <c r="L628" i="2"/>
  <c r="M628" i="2" s="1"/>
  <c r="M624" i="2"/>
  <c r="L624" i="2"/>
  <c r="L623" i="2"/>
  <c r="M623" i="2" s="1"/>
  <c r="L622" i="2"/>
  <c r="M622" i="2" s="1"/>
  <c r="O621" i="2"/>
  <c r="N621" i="2"/>
  <c r="L621" i="2"/>
  <c r="M621" i="2" s="1"/>
  <c r="O620" i="2"/>
  <c r="N620" i="2"/>
  <c r="L620" i="2"/>
  <c r="M620" i="2" s="1"/>
  <c r="O618" i="2"/>
  <c r="N618" i="2"/>
  <c r="L618" i="2"/>
  <c r="M618" i="2" s="1"/>
  <c r="L617" i="2"/>
  <c r="M617" i="2" s="1"/>
  <c r="O616" i="2"/>
  <c r="N616" i="2"/>
  <c r="L616" i="2"/>
  <c r="M616" i="2" s="1"/>
  <c r="O615" i="2"/>
  <c r="N615" i="2"/>
  <c r="L615" i="2"/>
  <c r="M615" i="2" s="1"/>
  <c r="O614" i="2"/>
  <c r="P614" i="2" s="1"/>
  <c r="Q614" i="2" s="1"/>
  <c r="N614" i="2"/>
  <c r="L614" i="2"/>
  <c r="M614" i="2" s="1"/>
  <c r="O613" i="2"/>
  <c r="N613" i="2"/>
  <c r="L613" i="2"/>
  <c r="M613" i="2" s="1"/>
  <c r="L612" i="2"/>
  <c r="M612" i="2" s="1"/>
  <c r="O611" i="2"/>
  <c r="N611" i="2"/>
  <c r="L611" i="2"/>
  <c r="M611" i="2" s="1"/>
  <c r="L610" i="2"/>
  <c r="M610" i="2" s="1"/>
  <c r="O609" i="2"/>
  <c r="N609" i="2"/>
  <c r="L609" i="2"/>
  <c r="M609" i="2" s="1"/>
  <c r="L608" i="2"/>
  <c r="M608" i="2" s="1"/>
  <c r="O607" i="2"/>
  <c r="N607" i="2"/>
  <c r="L607" i="2"/>
  <c r="M607" i="2" s="1"/>
  <c r="L606" i="2"/>
  <c r="M606" i="2" s="1"/>
  <c r="L605" i="2"/>
  <c r="M605" i="2" s="1"/>
  <c r="O604" i="2"/>
  <c r="N604" i="2"/>
  <c r="L604" i="2"/>
  <c r="M604" i="2" s="1"/>
  <c r="L603" i="2"/>
  <c r="O601" i="2"/>
  <c r="N601" i="2"/>
  <c r="O599" i="2"/>
  <c r="P599" i="2" s="1"/>
  <c r="Q599" i="2" s="1"/>
  <c r="N599" i="2"/>
  <c r="L599" i="2"/>
  <c r="M599" i="2" s="1"/>
  <c r="L595" i="2"/>
  <c r="M595" i="2" s="1"/>
  <c r="M594" i="2"/>
  <c r="L594" i="2"/>
  <c r="L593" i="2"/>
  <c r="M593" i="2" s="1"/>
  <c r="O592" i="2"/>
  <c r="N592" i="2"/>
  <c r="L592" i="2"/>
  <c r="M592" i="2" s="1"/>
  <c r="O591" i="2"/>
  <c r="N591" i="2"/>
  <c r="L591" i="2"/>
  <c r="M591" i="2" s="1"/>
  <c r="O589" i="2"/>
  <c r="N589" i="2"/>
  <c r="L589" i="2"/>
  <c r="M589" i="2" s="1"/>
  <c r="M588" i="2"/>
  <c r="L588" i="2"/>
  <c r="O587" i="2"/>
  <c r="N587" i="2"/>
  <c r="M587" i="2"/>
  <c r="L587" i="2"/>
  <c r="O586" i="2"/>
  <c r="N586" i="2"/>
  <c r="M586" i="2"/>
  <c r="L586" i="2"/>
  <c r="O585" i="2"/>
  <c r="N585" i="2"/>
  <c r="M585" i="2"/>
  <c r="L585" i="2"/>
  <c r="O584" i="2"/>
  <c r="N584" i="2"/>
  <c r="M584" i="2"/>
  <c r="L584" i="2"/>
  <c r="L583" i="2"/>
  <c r="M583" i="2" s="1"/>
  <c r="O582" i="2"/>
  <c r="N582" i="2"/>
  <c r="L582" i="2"/>
  <c r="M582" i="2" s="1"/>
  <c r="L581" i="2"/>
  <c r="M581" i="2" s="1"/>
  <c r="O580" i="2"/>
  <c r="N580" i="2"/>
  <c r="L580" i="2"/>
  <c r="M580" i="2" s="1"/>
  <c r="L579" i="2"/>
  <c r="M579" i="2" s="1"/>
  <c r="O578" i="2"/>
  <c r="N578" i="2"/>
  <c r="L578" i="2"/>
  <c r="M578" i="2" s="1"/>
  <c r="M577" i="2"/>
  <c r="L577" i="2"/>
  <c r="L576" i="2"/>
  <c r="M576" i="2" s="1"/>
  <c r="O575" i="2"/>
  <c r="N575" i="2"/>
  <c r="L575" i="2"/>
  <c r="M575" i="2" s="1"/>
  <c r="L574" i="2"/>
  <c r="O572" i="2"/>
  <c r="N572" i="2"/>
  <c r="P572" i="2" s="1"/>
  <c r="Q572" i="2" s="1"/>
  <c r="O570" i="2"/>
  <c r="N570" i="2"/>
  <c r="P570" i="2" s="1"/>
  <c r="Q570" i="2" s="1"/>
  <c r="L570" i="2"/>
  <c r="M570" i="2" s="1"/>
  <c r="L566" i="2"/>
  <c r="M566" i="2" s="1"/>
  <c r="L565" i="2"/>
  <c r="M565" i="2" s="1"/>
  <c r="L564" i="2"/>
  <c r="M564" i="2" s="1"/>
  <c r="O563" i="2"/>
  <c r="N563" i="2"/>
  <c r="L563" i="2"/>
  <c r="M563" i="2" s="1"/>
  <c r="O562" i="2"/>
  <c r="N562" i="2"/>
  <c r="L562" i="2"/>
  <c r="M562" i="2" s="1"/>
  <c r="O560" i="2"/>
  <c r="N560" i="2"/>
  <c r="L560" i="2"/>
  <c r="M560" i="2" s="1"/>
  <c r="L559" i="2"/>
  <c r="M559" i="2" s="1"/>
  <c r="O558" i="2"/>
  <c r="N558" i="2"/>
  <c r="L558" i="2"/>
  <c r="M558" i="2" s="1"/>
  <c r="O557" i="2"/>
  <c r="N557" i="2"/>
  <c r="L557" i="2"/>
  <c r="M557" i="2" s="1"/>
  <c r="O556" i="2"/>
  <c r="N556" i="2"/>
  <c r="L556" i="2"/>
  <c r="M556" i="2" s="1"/>
  <c r="O555" i="2"/>
  <c r="N555" i="2"/>
  <c r="L555" i="2"/>
  <c r="M555" i="2" s="1"/>
  <c r="L554" i="2"/>
  <c r="M554" i="2" s="1"/>
  <c r="O553" i="2"/>
  <c r="N553" i="2"/>
  <c r="L553" i="2"/>
  <c r="M553" i="2" s="1"/>
  <c r="L552" i="2"/>
  <c r="M552" i="2" s="1"/>
  <c r="O551" i="2"/>
  <c r="N551" i="2"/>
  <c r="L551" i="2"/>
  <c r="M551" i="2" s="1"/>
  <c r="L550" i="2"/>
  <c r="M550" i="2" s="1"/>
  <c r="O549" i="2"/>
  <c r="P549" i="2" s="1"/>
  <c r="Q549" i="2" s="1"/>
  <c r="N549" i="2"/>
  <c r="L549" i="2"/>
  <c r="M549" i="2" s="1"/>
  <c r="L548" i="2"/>
  <c r="M548" i="2" s="1"/>
  <c r="L547" i="2"/>
  <c r="M547" i="2" s="1"/>
  <c r="O546" i="2"/>
  <c r="N546" i="2"/>
  <c r="L546" i="2"/>
  <c r="M546" i="2" s="1"/>
  <c r="L545" i="2"/>
  <c r="O543" i="2"/>
  <c r="N543" i="2"/>
  <c r="O541" i="2"/>
  <c r="N541" i="2"/>
  <c r="L541" i="2"/>
  <c r="M541" i="2" s="1"/>
  <c r="M537" i="2"/>
  <c r="L537" i="2"/>
  <c r="L536" i="2"/>
  <c r="M536" i="2" s="1"/>
  <c r="L535" i="2"/>
  <c r="M535" i="2" s="1"/>
  <c r="O534" i="2"/>
  <c r="N534" i="2"/>
  <c r="L534" i="2"/>
  <c r="M534" i="2" s="1"/>
  <c r="O533" i="2"/>
  <c r="N533" i="2"/>
  <c r="L533" i="2"/>
  <c r="M533" i="2" s="1"/>
  <c r="O531" i="2"/>
  <c r="N531" i="2"/>
  <c r="L531" i="2"/>
  <c r="M531" i="2" s="1"/>
  <c r="L530" i="2"/>
  <c r="M530" i="2" s="1"/>
  <c r="O529" i="2"/>
  <c r="P529" i="2" s="1"/>
  <c r="Q529" i="2" s="1"/>
  <c r="N529" i="2"/>
  <c r="L529" i="2"/>
  <c r="M529" i="2" s="1"/>
  <c r="O528" i="2"/>
  <c r="N528" i="2"/>
  <c r="L528" i="2"/>
  <c r="M528" i="2" s="1"/>
  <c r="O527" i="2"/>
  <c r="P527" i="2" s="1"/>
  <c r="Q527" i="2" s="1"/>
  <c r="N527" i="2"/>
  <c r="L527" i="2"/>
  <c r="M527" i="2" s="1"/>
  <c r="O526" i="2"/>
  <c r="N526" i="2"/>
  <c r="L526" i="2"/>
  <c r="M526" i="2" s="1"/>
  <c r="M525" i="2"/>
  <c r="L525" i="2"/>
  <c r="O524" i="2"/>
  <c r="N524" i="2"/>
  <c r="M524" i="2"/>
  <c r="L524" i="2"/>
  <c r="L523" i="2"/>
  <c r="M523" i="2" s="1"/>
  <c r="O522" i="2"/>
  <c r="N522" i="2"/>
  <c r="L522" i="2"/>
  <c r="M522" i="2" s="1"/>
  <c r="M521" i="2"/>
  <c r="L521" i="2"/>
  <c r="O520" i="2"/>
  <c r="N520" i="2"/>
  <c r="M520" i="2"/>
  <c r="L520" i="2"/>
  <c r="L519" i="2"/>
  <c r="M519" i="2" s="1"/>
  <c r="L518" i="2"/>
  <c r="M518" i="2" s="1"/>
  <c r="O517" i="2"/>
  <c r="N517" i="2"/>
  <c r="L517" i="2"/>
  <c r="M517" i="2" s="1"/>
  <c r="L516" i="2"/>
  <c r="P514" i="2"/>
  <c r="Q514" i="2" s="1"/>
  <c r="O514" i="2"/>
  <c r="N514" i="2"/>
  <c r="O512" i="2"/>
  <c r="N512" i="2"/>
  <c r="L512" i="2"/>
  <c r="M512" i="2" s="1"/>
  <c r="L508" i="2"/>
  <c r="M508" i="2" s="1"/>
  <c r="L507" i="2"/>
  <c r="M507" i="2" s="1"/>
  <c r="L506" i="2"/>
  <c r="M506" i="2" s="1"/>
  <c r="O505" i="2"/>
  <c r="N505" i="2"/>
  <c r="L505" i="2"/>
  <c r="M505" i="2" s="1"/>
  <c r="P504" i="2"/>
  <c r="Q504" i="2" s="1"/>
  <c r="O504" i="2"/>
  <c r="N504" i="2"/>
  <c r="L504" i="2"/>
  <c r="M504" i="2" s="1"/>
  <c r="O502" i="2"/>
  <c r="P502" i="2" s="1"/>
  <c r="Q502" i="2" s="1"/>
  <c r="N502" i="2"/>
  <c r="L502" i="2"/>
  <c r="M502" i="2" s="1"/>
  <c r="L501" i="2"/>
  <c r="M501" i="2" s="1"/>
  <c r="O500" i="2"/>
  <c r="N500" i="2"/>
  <c r="L500" i="2"/>
  <c r="M500" i="2" s="1"/>
  <c r="O499" i="2"/>
  <c r="N499" i="2"/>
  <c r="L499" i="2"/>
  <c r="M499" i="2" s="1"/>
  <c r="O498" i="2"/>
  <c r="N498" i="2"/>
  <c r="L498" i="2"/>
  <c r="M498" i="2" s="1"/>
  <c r="O497" i="2"/>
  <c r="N497" i="2"/>
  <c r="L497" i="2"/>
  <c r="M497" i="2" s="1"/>
  <c r="L496" i="2"/>
  <c r="M496" i="2" s="1"/>
  <c r="O495" i="2"/>
  <c r="N495" i="2"/>
  <c r="M495" i="2"/>
  <c r="L495" i="2"/>
  <c r="L494" i="2"/>
  <c r="M494" i="2" s="1"/>
  <c r="O493" i="2"/>
  <c r="N493" i="2"/>
  <c r="P493" i="2" s="1"/>
  <c r="Q493" i="2" s="1"/>
  <c r="L493" i="2"/>
  <c r="M493" i="2" s="1"/>
  <c r="L492" i="2"/>
  <c r="M492" i="2" s="1"/>
  <c r="O491" i="2"/>
  <c r="N491" i="2"/>
  <c r="L491" i="2"/>
  <c r="M491" i="2" s="1"/>
  <c r="L490" i="2"/>
  <c r="M490" i="2" s="1"/>
  <c r="L489" i="2"/>
  <c r="M489" i="2" s="1"/>
  <c r="O488" i="2"/>
  <c r="N488" i="2"/>
  <c r="L488" i="2"/>
  <c r="M488" i="2" s="1"/>
  <c r="L487" i="2"/>
  <c r="O485" i="2"/>
  <c r="N485" i="2"/>
  <c r="O483" i="2"/>
  <c r="N483" i="2"/>
  <c r="L483" i="2"/>
  <c r="M483" i="2" s="1"/>
  <c r="L479" i="2"/>
  <c r="M479" i="2" s="1"/>
  <c r="L478" i="2"/>
  <c r="M478" i="2" s="1"/>
  <c r="M477" i="2"/>
  <c r="L477" i="2"/>
  <c r="O476" i="2"/>
  <c r="N476" i="2"/>
  <c r="L476" i="2"/>
  <c r="M476" i="2" s="1"/>
  <c r="O475" i="2"/>
  <c r="N475" i="2"/>
  <c r="L475" i="2"/>
  <c r="M475" i="2" s="1"/>
  <c r="O473" i="2"/>
  <c r="P473" i="2" s="1"/>
  <c r="Q473" i="2" s="1"/>
  <c r="N473" i="2"/>
  <c r="L473" i="2"/>
  <c r="M473" i="2" s="1"/>
  <c r="L472" i="2"/>
  <c r="M472" i="2" s="1"/>
  <c r="O471" i="2"/>
  <c r="P471" i="2" s="1"/>
  <c r="Q471" i="2" s="1"/>
  <c r="N471" i="2"/>
  <c r="L471" i="2"/>
  <c r="M471" i="2" s="1"/>
  <c r="O470" i="2"/>
  <c r="N470" i="2"/>
  <c r="L470" i="2"/>
  <c r="M470" i="2" s="1"/>
  <c r="O469" i="2"/>
  <c r="P469" i="2" s="1"/>
  <c r="Q469" i="2" s="1"/>
  <c r="N469" i="2"/>
  <c r="L469" i="2"/>
  <c r="M469" i="2" s="1"/>
  <c r="O468" i="2"/>
  <c r="N468" i="2"/>
  <c r="L468" i="2"/>
  <c r="M468" i="2" s="1"/>
  <c r="M467" i="2"/>
  <c r="L467" i="2"/>
  <c r="O466" i="2"/>
  <c r="N466" i="2"/>
  <c r="M466" i="2"/>
  <c r="L466" i="2"/>
  <c r="L465" i="2"/>
  <c r="M465" i="2" s="1"/>
  <c r="O464" i="2"/>
  <c r="N464" i="2"/>
  <c r="L464" i="2"/>
  <c r="M464" i="2" s="1"/>
  <c r="L463" i="2"/>
  <c r="M463" i="2" s="1"/>
  <c r="O462" i="2"/>
  <c r="N462" i="2"/>
  <c r="L462" i="2"/>
  <c r="M462" i="2" s="1"/>
  <c r="L461" i="2"/>
  <c r="M461" i="2" s="1"/>
  <c r="L460" i="2"/>
  <c r="M460" i="2" s="1"/>
  <c r="O459" i="2"/>
  <c r="N459" i="2"/>
  <c r="L459" i="2"/>
  <c r="M459" i="2" s="1"/>
  <c r="L458" i="2"/>
  <c r="O456" i="2"/>
  <c r="N456" i="2"/>
  <c r="P456" i="2" s="1"/>
  <c r="Q456" i="2" s="1"/>
  <c r="O454" i="2"/>
  <c r="N454" i="2"/>
  <c r="L454" i="2"/>
  <c r="M454" i="2" s="1"/>
  <c r="L450" i="2"/>
  <c r="M450" i="2" s="1"/>
  <c r="L449" i="2"/>
  <c r="M449" i="2" s="1"/>
  <c r="L448" i="2"/>
  <c r="M448" i="2" s="1"/>
  <c r="O447" i="2"/>
  <c r="N447" i="2"/>
  <c r="L447" i="2"/>
  <c r="M447" i="2" s="1"/>
  <c r="O446" i="2"/>
  <c r="N446" i="2"/>
  <c r="P446" i="2" s="1"/>
  <c r="Q446" i="2" s="1"/>
  <c r="L446" i="2"/>
  <c r="M446" i="2" s="1"/>
  <c r="O444" i="2"/>
  <c r="P444" i="2" s="1"/>
  <c r="Q444" i="2" s="1"/>
  <c r="N444" i="2"/>
  <c r="L444" i="2"/>
  <c r="M444" i="2" s="1"/>
  <c r="L443" i="2"/>
  <c r="M443" i="2" s="1"/>
  <c r="O442" i="2"/>
  <c r="N442" i="2"/>
  <c r="L442" i="2"/>
  <c r="M442" i="2" s="1"/>
  <c r="O441" i="2"/>
  <c r="N441" i="2"/>
  <c r="L441" i="2"/>
  <c r="M441" i="2" s="1"/>
  <c r="O440" i="2"/>
  <c r="N440" i="2"/>
  <c r="L440" i="2"/>
  <c r="M440" i="2" s="1"/>
  <c r="O439" i="2"/>
  <c r="N439" i="2"/>
  <c r="L439" i="2"/>
  <c r="M439" i="2" s="1"/>
  <c r="L438" i="2"/>
  <c r="M438" i="2" s="1"/>
  <c r="O437" i="2"/>
  <c r="N437" i="2"/>
  <c r="L437" i="2"/>
  <c r="M437" i="2" s="1"/>
  <c r="L436" i="2"/>
  <c r="M436" i="2" s="1"/>
  <c r="O435" i="2"/>
  <c r="N435" i="2"/>
  <c r="M435" i="2"/>
  <c r="L435" i="2"/>
  <c r="L434" i="2"/>
  <c r="M434" i="2" s="1"/>
  <c r="O433" i="2"/>
  <c r="N433" i="2"/>
  <c r="L433" i="2"/>
  <c r="M433" i="2" s="1"/>
  <c r="L432" i="2"/>
  <c r="M432" i="2" s="1"/>
  <c r="L431" i="2"/>
  <c r="M431" i="2" s="1"/>
  <c r="O430" i="2"/>
  <c r="N430" i="2"/>
  <c r="L430" i="2"/>
  <c r="M430" i="2" s="1"/>
  <c r="L429" i="2"/>
  <c r="O427" i="2"/>
  <c r="N427" i="2"/>
  <c r="O425" i="2"/>
  <c r="N425" i="2"/>
  <c r="L425" i="2"/>
  <c r="M425" i="2" s="1"/>
  <c r="L421" i="2"/>
  <c r="M421" i="2" s="1"/>
  <c r="L420" i="2"/>
  <c r="M420" i="2" s="1"/>
  <c r="L419" i="2"/>
  <c r="M419" i="2" s="1"/>
  <c r="O418" i="2"/>
  <c r="N418" i="2"/>
  <c r="L418" i="2"/>
  <c r="M418" i="2" s="1"/>
  <c r="O417" i="2"/>
  <c r="P417" i="2" s="1"/>
  <c r="Q417" i="2" s="1"/>
  <c r="N417" i="2"/>
  <c r="L417" i="2"/>
  <c r="M417" i="2" s="1"/>
  <c r="O415" i="2"/>
  <c r="N415" i="2"/>
  <c r="L415" i="2"/>
  <c r="M415" i="2" s="1"/>
  <c r="L414" i="2"/>
  <c r="M414" i="2" s="1"/>
  <c r="O413" i="2"/>
  <c r="N413" i="2"/>
  <c r="L413" i="2"/>
  <c r="M413" i="2" s="1"/>
  <c r="O412" i="2"/>
  <c r="N412" i="2"/>
  <c r="L412" i="2"/>
  <c r="M412" i="2" s="1"/>
  <c r="O411" i="2"/>
  <c r="N411" i="2"/>
  <c r="L411" i="2"/>
  <c r="M411" i="2" s="1"/>
  <c r="O410" i="2"/>
  <c r="N410" i="2"/>
  <c r="L410" i="2"/>
  <c r="M410" i="2" s="1"/>
  <c r="L409" i="2"/>
  <c r="M409" i="2" s="1"/>
  <c r="O408" i="2"/>
  <c r="N408" i="2"/>
  <c r="L408" i="2"/>
  <c r="M408" i="2" s="1"/>
  <c r="M407" i="2"/>
  <c r="L407" i="2"/>
  <c r="O406" i="2"/>
  <c r="N406" i="2"/>
  <c r="L406" i="2"/>
  <c r="M406" i="2" s="1"/>
  <c r="L405" i="2"/>
  <c r="M405" i="2" s="1"/>
  <c r="O404" i="2"/>
  <c r="N404" i="2"/>
  <c r="L404" i="2"/>
  <c r="M404" i="2" s="1"/>
  <c r="L403" i="2"/>
  <c r="M403" i="2" s="1"/>
  <c r="L402" i="2"/>
  <c r="M402" i="2" s="1"/>
  <c r="O401" i="2"/>
  <c r="N401" i="2"/>
  <c r="L401" i="2"/>
  <c r="M401" i="2" s="1"/>
  <c r="L400" i="2"/>
  <c r="O398" i="2"/>
  <c r="N398" i="2"/>
  <c r="O396" i="2"/>
  <c r="N396" i="2"/>
  <c r="P396" i="2" s="1"/>
  <c r="Q396" i="2" s="1"/>
  <c r="L396" i="2"/>
  <c r="M396" i="2" s="1"/>
  <c r="L392" i="2"/>
  <c r="M392" i="2" s="1"/>
  <c r="L391" i="2"/>
  <c r="M391" i="2" s="1"/>
  <c r="L390" i="2"/>
  <c r="M390" i="2" s="1"/>
  <c r="O389" i="2"/>
  <c r="P389" i="2" s="1"/>
  <c r="Q389" i="2" s="1"/>
  <c r="N389" i="2"/>
  <c r="L389" i="2"/>
  <c r="M389" i="2" s="1"/>
  <c r="O388" i="2"/>
  <c r="N388" i="2"/>
  <c r="L388" i="2"/>
  <c r="M388" i="2" s="1"/>
  <c r="O386" i="2"/>
  <c r="N386" i="2"/>
  <c r="L386" i="2"/>
  <c r="M386" i="2" s="1"/>
  <c r="L385" i="2"/>
  <c r="M385" i="2" s="1"/>
  <c r="O384" i="2"/>
  <c r="N384" i="2"/>
  <c r="L384" i="2"/>
  <c r="M384" i="2" s="1"/>
  <c r="O383" i="2"/>
  <c r="N383" i="2"/>
  <c r="L383" i="2"/>
  <c r="M383" i="2" s="1"/>
  <c r="O382" i="2"/>
  <c r="N382" i="2"/>
  <c r="L382" i="2"/>
  <c r="M382" i="2" s="1"/>
  <c r="O381" i="2"/>
  <c r="N381" i="2"/>
  <c r="L381" i="2"/>
  <c r="M381" i="2" s="1"/>
  <c r="L380" i="2"/>
  <c r="M380" i="2" s="1"/>
  <c r="O379" i="2"/>
  <c r="N379" i="2"/>
  <c r="L379" i="2"/>
  <c r="M379" i="2" s="1"/>
  <c r="L378" i="2"/>
  <c r="M378" i="2" s="1"/>
  <c r="O377" i="2"/>
  <c r="N377" i="2"/>
  <c r="L377" i="2"/>
  <c r="M377" i="2" s="1"/>
  <c r="L376" i="2"/>
  <c r="M376" i="2" s="1"/>
  <c r="O375" i="2"/>
  <c r="N375" i="2"/>
  <c r="L375" i="2"/>
  <c r="M375" i="2" s="1"/>
  <c r="L374" i="2"/>
  <c r="M374" i="2" s="1"/>
  <c r="L373" i="2"/>
  <c r="M373" i="2" s="1"/>
  <c r="O372" i="2"/>
  <c r="N372" i="2"/>
  <c r="L372" i="2"/>
  <c r="M372" i="2" s="1"/>
  <c r="L371" i="2"/>
  <c r="O369" i="2"/>
  <c r="N369" i="2"/>
  <c r="O367" i="2"/>
  <c r="N367" i="2"/>
  <c r="L367" i="2"/>
  <c r="M367" i="2" s="1"/>
  <c r="L363" i="2"/>
  <c r="M363" i="2" s="1"/>
  <c r="L362" i="2"/>
  <c r="M362" i="2" s="1"/>
  <c r="L361" i="2"/>
  <c r="M361" i="2" s="1"/>
  <c r="O360" i="2"/>
  <c r="N360" i="2"/>
  <c r="L360" i="2"/>
  <c r="M360" i="2" s="1"/>
  <c r="O359" i="2"/>
  <c r="P359" i="2" s="1"/>
  <c r="Q359" i="2" s="1"/>
  <c r="N359" i="2"/>
  <c r="L359" i="2"/>
  <c r="M359" i="2" s="1"/>
  <c r="O357" i="2"/>
  <c r="N357" i="2"/>
  <c r="L357" i="2"/>
  <c r="M357" i="2" s="1"/>
  <c r="L356" i="2"/>
  <c r="M356" i="2" s="1"/>
  <c r="O355" i="2"/>
  <c r="P355" i="2" s="1"/>
  <c r="Q355" i="2" s="1"/>
  <c r="N355" i="2"/>
  <c r="L355" i="2"/>
  <c r="M355" i="2" s="1"/>
  <c r="O354" i="2"/>
  <c r="P354" i="2" s="1"/>
  <c r="Q354" i="2" s="1"/>
  <c r="N354" i="2"/>
  <c r="L354" i="2"/>
  <c r="M354" i="2" s="1"/>
  <c r="O353" i="2"/>
  <c r="N353" i="2"/>
  <c r="L353" i="2"/>
  <c r="M353" i="2" s="1"/>
  <c r="O352" i="2"/>
  <c r="P352" i="2" s="1"/>
  <c r="Q352" i="2" s="1"/>
  <c r="N352" i="2"/>
  <c r="L352" i="2"/>
  <c r="M352" i="2" s="1"/>
  <c r="L351" i="2"/>
  <c r="M351" i="2" s="1"/>
  <c r="O350" i="2"/>
  <c r="N350" i="2"/>
  <c r="L350" i="2"/>
  <c r="M350" i="2" s="1"/>
  <c r="L349" i="2"/>
  <c r="M349" i="2" s="1"/>
  <c r="O348" i="2"/>
  <c r="N348" i="2"/>
  <c r="L348" i="2"/>
  <c r="M348" i="2" s="1"/>
  <c r="L347" i="2"/>
  <c r="M347" i="2" s="1"/>
  <c r="O346" i="2"/>
  <c r="N346" i="2"/>
  <c r="L346" i="2"/>
  <c r="M346" i="2" s="1"/>
  <c r="L345" i="2"/>
  <c r="M345" i="2" s="1"/>
  <c r="L344" i="2"/>
  <c r="M344" i="2" s="1"/>
  <c r="O343" i="2"/>
  <c r="N343" i="2"/>
  <c r="L343" i="2"/>
  <c r="M343" i="2" s="1"/>
  <c r="L342" i="2"/>
  <c r="O340" i="2"/>
  <c r="N340" i="2"/>
  <c r="O338" i="2"/>
  <c r="N338" i="2"/>
  <c r="L338" i="2"/>
  <c r="M338" i="2" s="1"/>
  <c r="L334" i="2"/>
  <c r="M334" i="2" s="1"/>
  <c r="L333" i="2"/>
  <c r="M333" i="2" s="1"/>
  <c r="L332" i="2"/>
  <c r="M332" i="2" s="1"/>
  <c r="O331" i="2"/>
  <c r="N331" i="2"/>
  <c r="L331" i="2"/>
  <c r="M331" i="2" s="1"/>
  <c r="O330" i="2"/>
  <c r="N330" i="2"/>
  <c r="L330" i="2"/>
  <c r="M330" i="2" s="1"/>
  <c r="O328" i="2"/>
  <c r="N328" i="2"/>
  <c r="L328" i="2"/>
  <c r="M328" i="2" s="1"/>
  <c r="L327" i="2"/>
  <c r="M327" i="2" s="1"/>
  <c r="O326" i="2"/>
  <c r="N326" i="2"/>
  <c r="L326" i="2"/>
  <c r="M326" i="2" s="1"/>
  <c r="O325" i="2"/>
  <c r="N325" i="2"/>
  <c r="L325" i="2"/>
  <c r="M325" i="2" s="1"/>
  <c r="O324" i="2"/>
  <c r="P324" i="2" s="1"/>
  <c r="Q324" i="2" s="1"/>
  <c r="N324" i="2"/>
  <c r="L324" i="2"/>
  <c r="M324" i="2" s="1"/>
  <c r="O323" i="2"/>
  <c r="N323" i="2"/>
  <c r="P323" i="2" s="1"/>
  <c r="Q323" i="2" s="1"/>
  <c r="L323" i="2"/>
  <c r="M323" i="2" s="1"/>
  <c r="L322" i="2"/>
  <c r="M322" i="2" s="1"/>
  <c r="O321" i="2"/>
  <c r="N321" i="2"/>
  <c r="P321" i="2" s="1"/>
  <c r="Q321" i="2" s="1"/>
  <c r="L321" i="2"/>
  <c r="M321" i="2" s="1"/>
  <c r="L320" i="2"/>
  <c r="M320" i="2" s="1"/>
  <c r="O319" i="2"/>
  <c r="N319" i="2"/>
  <c r="L319" i="2"/>
  <c r="M319" i="2" s="1"/>
  <c r="L318" i="2"/>
  <c r="M318" i="2" s="1"/>
  <c r="O317" i="2"/>
  <c r="N317" i="2"/>
  <c r="L317" i="2"/>
  <c r="M317" i="2" s="1"/>
  <c r="L316" i="2"/>
  <c r="M316" i="2" s="1"/>
  <c r="L315" i="2"/>
  <c r="M315" i="2" s="1"/>
  <c r="O314" i="2"/>
  <c r="N314" i="2"/>
  <c r="L314" i="2"/>
  <c r="M314" i="2" s="1"/>
  <c r="L313" i="2"/>
  <c r="O311" i="2"/>
  <c r="N311" i="2"/>
  <c r="O309" i="2"/>
  <c r="N309" i="2"/>
  <c r="L309" i="2"/>
  <c r="M309" i="2" s="1"/>
  <c r="L305" i="2"/>
  <c r="M305" i="2" s="1"/>
  <c r="L304" i="2"/>
  <c r="M304" i="2" s="1"/>
  <c r="L303" i="2"/>
  <c r="M303" i="2" s="1"/>
  <c r="O302" i="2"/>
  <c r="N302" i="2"/>
  <c r="L302" i="2"/>
  <c r="M302" i="2" s="1"/>
  <c r="O301" i="2"/>
  <c r="N301" i="2"/>
  <c r="L301" i="2"/>
  <c r="M301" i="2" s="1"/>
  <c r="O299" i="2"/>
  <c r="N299" i="2"/>
  <c r="L299" i="2"/>
  <c r="M299" i="2" s="1"/>
  <c r="M298" i="2"/>
  <c r="L298" i="2"/>
  <c r="O297" i="2"/>
  <c r="N297" i="2"/>
  <c r="L297" i="2"/>
  <c r="M297" i="2" s="1"/>
  <c r="O296" i="2"/>
  <c r="N296" i="2"/>
  <c r="L296" i="2"/>
  <c r="M296" i="2" s="1"/>
  <c r="O295" i="2"/>
  <c r="P295" i="2" s="1"/>
  <c r="Q295" i="2" s="1"/>
  <c r="N295" i="2"/>
  <c r="L295" i="2"/>
  <c r="M295" i="2" s="1"/>
  <c r="O294" i="2"/>
  <c r="N294" i="2"/>
  <c r="L294" i="2"/>
  <c r="M294" i="2" s="1"/>
  <c r="L293" i="2"/>
  <c r="M293" i="2" s="1"/>
  <c r="O292" i="2"/>
  <c r="N292" i="2"/>
  <c r="L292" i="2"/>
  <c r="M292" i="2" s="1"/>
  <c r="L291" i="2"/>
  <c r="M291" i="2" s="1"/>
  <c r="O290" i="2"/>
  <c r="N290" i="2"/>
  <c r="L290" i="2"/>
  <c r="M290" i="2" s="1"/>
  <c r="L289" i="2"/>
  <c r="M289" i="2" s="1"/>
  <c r="O288" i="2"/>
  <c r="N288" i="2"/>
  <c r="L288" i="2"/>
  <c r="M288" i="2" s="1"/>
  <c r="L287" i="2"/>
  <c r="M287" i="2" s="1"/>
  <c r="L286" i="2"/>
  <c r="M286" i="2" s="1"/>
  <c r="O285" i="2"/>
  <c r="N285" i="2"/>
  <c r="L285" i="2"/>
  <c r="M285" i="2" s="1"/>
  <c r="L284" i="2"/>
  <c r="O282" i="2"/>
  <c r="N282" i="2"/>
  <c r="O280" i="2"/>
  <c r="N280" i="2"/>
  <c r="L280" i="2"/>
  <c r="M280" i="2" s="1"/>
  <c r="L276" i="2"/>
  <c r="M276" i="2" s="1"/>
  <c r="M275" i="2"/>
  <c r="L275" i="2"/>
  <c r="L274" i="2"/>
  <c r="M274" i="2" s="1"/>
  <c r="O273" i="2"/>
  <c r="N273" i="2"/>
  <c r="L273" i="2"/>
  <c r="M273" i="2" s="1"/>
  <c r="O272" i="2"/>
  <c r="N272" i="2"/>
  <c r="L272" i="2"/>
  <c r="M272" i="2" s="1"/>
  <c r="O270" i="2"/>
  <c r="N270" i="2"/>
  <c r="L270" i="2"/>
  <c r="M270" i="2" s="1"/>
  <c r="L269" i="2"/>
  <c r="M269" i="2" s="1"/>
  <c r="O268" i="2"/>
  <c r="N268" i="2"/>
  <c r="L268" i="2"/>
  <c r="M268" i="2" s="1"/>
  <c r="O267" i="2"/>
  <c r="N267" i="2"/>
  <c r="L267" i="2"/>
  <c r="M267" i="2" s="1"/>
  <c r="O266" i="2"/>
  <c r="N266" i="2"/>
  <c r="L266" i="2"/>
  <c r="M266" i="2" s="1"/>
  <c r="O265" i="2"/>
  <c r="N265" i="2"/>
  <c r="L265" i="2"/>
  <c r="M265" i="2" s="1"/>
  <c r="L264" i="2"/>
  <c r="M264" i="2" s="1"/>
  <c r="O263" i="2"/>
  <c r="N263" i="2"/>
  <c r="L263" i="2"/>
  <c r="M263" i="2" s="1"/>
  <c r="L262" i="2"/>
  <c r="M262" i="2" s="1"/>
  <c r="O261" i="2"/>
  <c r="N261" i="2"/>
  <c r="L261" i="2"/>
  <c r="M261" i="2" s="1"/>
  <c r="L260" i="2"/>
  <c r="M260" i="2" s="1"/>
  <c r="O259" i="2"/>
  <c r="N259" i="2"/>
  <c r="L259" i="2"/>
  <c r="M259" i="2" s="1"/>
  <c r="L258" i="2"/>
  <c r="M258" i="2" s="1"/>
  <c r="L257" i="2"/>
  <c r="M257" i="2" s="1"/>
  <c r="O256" i="2"/>
  <c r="N256" i="2"/>
  <c r="L256" i="2"/>
  <c r="M256" i="2" s="1"/>
  <c r="L255" i="2"/>
  <c r="O253" i="2"/>
  <c r="N253" i="2"/>
  <c r="O251" i="2"/>
  <c r="N251" i="2"/>
  <c r="L251" i="2"/>
  <c r="M251" i="2" s="1"/>
  <c r="L247" i="2"/>
  <c r="M247" i="2" s="1"/>
  <c r="L246" i="2"/>
  <c r="M246" i="2" s="1"/>
  <c r="L245" i="2"/>
  <c r="M245" i="2" s="1"/>
  <c r="O244" i="2"/>
  <c r="N244" i="2"/>
  <c r="L244" i="2"/>
  <c r="M244" i="2" s="1"/>
  <c r="O243" i="2"/>
  <c r="N243" i="2"/>
  <c r="P243" i="2" s="1"/>
  <c r="Q243" i="2" s="1"/>
  <c r="L243" i="2"/>
  <c r="M243" i="2" s="1"/>
  <c r="O241" i="2"/>
  <c r="P241" i="2" s="1"/>
  <c r="Q241" i="2" s="1"/>
  <c r="N241" i="2"/>
  <c r="L241" i="2"/>
  <c r="M241" i="2" s="1"/>
  <c r="L240" i="2"/>
  <c r="M240" i="2" s="1"/>
  <c r="O239" i="2"/>
  <c r="N239" i="2"/>
  <c r="L239" i="2"/>
  <c r="M239" i="2" s="1"/>
  <c r="O238" i="2"/>
  <c r="N238" i="2"/>
  <c r="L238" i="2"/>
  <c r="M238" i="2" s="1"/>
  <c r="O237" i="2"/>
  <c r="N237" i="2"/>
  <c r="L237" i="2"/>
  <c r="M237" i="2" s="1"/>
  <c r="O236" i="2"/>
  <c r="N236" i="2"/>
  <c r="L236" i="2"/>
  <c r="M236" i="2" s="1"/>
  <c r="L235" i="2"/>
  <c r="M235" i="2" s="1"/>
  <c r="O234" i="2"/>
  <c r="N234" i="2"/>
  <c r="L234" i="2"/>
  <c r="M234" i="2" s="1"/>
  <c r="L233" i="2"/>
  <c r="M233" i="2" s="1"/>
  <c r="O232" i="2"/>
  <c r="N232" i="2"/>
  <c r="M232" i="2"/>
  <c r="L232" i="2"/>
  <c r="L231" i="2"/>
  <c r="M231" i="2" s="1"/>
  <c r="O230" i="2"/>
  <c r="N230" i="2"/>
  <c r="L230" i="2"/>
  <c r="M230" i="2" s="1"/>
  <c r="L229" i="2"/>
  <c r="M229" i="2" s="1"/>
  <c r="L228" i="2"/>
  <c r="M228" i="2" s="1"/>
  <c r="O227" i="2"/>
  <c r="N227" i="2"/>
  <c r="L227" i="2"/>
  <c r="M227" i="2" s="1"/>
  <c r="L226" i="2"/>
  <c r="O224" i="2"/>
  <c r="N224" i="2"/>
  <c r="O222" i="2"/>
  <c r="N222" i="2"/>
  <c r="L222" i="2"/>
  <c r="M222" i="2" s="1"/>
  <c r="L218" i="2"/>
  <c r="M218" i="2" s="1"/>
  <c r="L217" i="2"/>
  <c r="M217" i="2" s="1"/>
  <c r="L216" i="2"/>
  <c r="M216" i="2" s="1"/>
  <c r="O215" i="2"/>
  <c r="N215" i="2"/>
  <c r="L215" i="2"/>
  <c r="M215" i="2" s="1"/>
  <c r="O214" i="2"/>
  <c r="N214" i="2"/>
  <c r="L214" i="2"/>
  <c r="M214" i="2" s="1"/>
  <c r="O212" i="2"/>
  <c r="N212" i="2"/>
  <c r="L212" i="2"/>
  <c r="M212" i="2" s="1"/>
  <c r="L211" i="2"/>
  <c r="M211" i="2" s="1"/>
  <c r="O210" i="2"/>
  <c r="N210" i="2"/>
  <c r="L210" i="2"/>
  <c r="M210" i="2" s="1"/>
  <c r="O209" i="2"/>
  <c r="N209" i="2"/>
  <c r="P209" i="2" s="1"/>
  <c r="Q209" i="2" s="1"/>
  <c r="L209" i="2"/>
  <c r="M209" i="2" s="1"/>
  <c r="O208" i="2"/>
  <c r="N208" i="2"/>
  <c r="L208" i="2"/>
  <c r="M208" i="2" s="1"/>
  <c r="O207" i="2"/>
  <c r="N207" i="2"/>
  <c r="L207" i="2"/>
  <c r="M207" i="2" s="1"/>
  <c r="L206" i="2"/>
  <c r="M206" i="2" s="1"/>
  <c r="O205" i="2"/>
  <c r="N205" i="2"/>
  <c r="L205" i="2"/>
  <c r="M205" i="2" s="1"/>
  <c r="L204" i="2"/>
  <c r="M204" i="2" s="1"/>
  <c r="O203" i="2"/>
  <c r="P203" i="2" s="1"/>
  <c r="Q203" i="2" s="1"/>
  <c r="N203" i="2"/>
  <c r="L203" i="2"/>
  <c r="M203" i="2" s="1"/>
  <c r="L202" i="2"/>
  <c r="M202" i="2" s="1"/>
  <c r="O201" i="2"/>
  <c r="N201" i="2"/>
  <c r="L201" i="2"/>
  <c r="M201" i="2" s="1"/>
  <c r="L200" i="2"/>
  <c r="M200" i="2" s="1"/>
  <c r="L199" i="2"/>
  <c r="M199" i="2" s="1"/>
  <c r="O198" i="2"/>
  <c r="N198" i="2"/>
  <c r="L198" i="2"/>
  <c r="M198" i="2" s="1"/>
  <c r="L197" i="2"/>
  <c r="O195" i="2"/>
  <c r="N195" i="2"/>
  <c r="O193" i="2"/>
  <c r="N193" i="2"/>
  <c r="L193" i="2"/>
  <c r="M193" i="2" s="1"/>
  <c r="L189" i="2"/>
  <c r="M189" i="2" s="1"/>
  <c r="M188" i="2"/>
  <c r="L188" i="2"/>
  <c r="L187" i="2"/>
  <c r="M187" i="2" s="1"/>
  <c r="O186" i="2"/>
  <c r="P186" i="2" s="1"/>
  <c r="Q186" i="2" s="1"/>
  <c r="N186" i="2"/>
  <c r="L186" i="2"/>
  <c r="M186" i="2" s="1"/>
  <c r="O185" i="2"/>
  <c r="N185" i="2"/>
  <c r="L185" i="2"/>
  <c r="M185" i="2" s="1"/>
  <c r="O183" i="2"/>
  <c r="N183" i="2"/>
  <c r="L183" i="2"/>
  <c r="M183" i="2" s="1"/>
  <c r="L182" i="2"/>
  <c r="M182" i="2" s="1"/>
  <c r="O181" i="2"/>
  <c r="N181" i="2"/>
  <c r="L181" i="2"/>
  <c r="M181" i="2" s="1"/>
  <c r="O180" i="2"/>
  <c r="N180" i="2"/>
  <c r="L180" i="2"/>
  <c r="M180" i="2" s="1"/>
  <c r="O179" i="2"/>
  <c r="N179" i="2"/>
  <c r="L179" i="2"/>
  <c r="M179" i="2" s="1"/>
  <c r="O178" i="2"/>
  <c r="N178" i="2"/>
  <c r="L178" i="2"/>
  <c r="M178" i="2" s="1"/>
  <c r="L177" i="2"/>
  <c r="M177" i="2" s="1"/>
  <c r="O176" i="2"/>
  <c r="N176" i="2"/>
  <c r="L176" i="2"/>
  <c r="M176" i="2" s="1"/>
  <c r="L175" i="2"/>
  <c r="M175" i="2" s="1"/>
  <c r="O174" i="2"/>
  <c r="N174" i="2"/>
  <c r="L174" i="2"/>
  <c r="M174" i="2" s="1"/>
  <c r="L173" i="2"/>
  <c r="M173" i="2" s="1"/>
  <c r="O172" i="2"/>
  <c r="N172" i="2"/>
  <c r="L172" i="2"/>
  <c r="M172" i="2" s="1"/>
  <c r="L171" i="2"/>
  <c r="M171" i="2" s="1"/>
  <c r="L170" i="2"/>
  <c r="M170" i="2" s="1"/>
  <c r="O169" i="2"/>
  <c r="N169" i="2"/>
  <c r="L169" i="2"/>
  <c r="M169" i="2" s="1"/>
  <c r="L168" i="2"/>
  <c r="O166" i="2"/>
  <c r="N166" i="2"/>
  <c r="O164" i="2"/>
  <c r="N164" i="2"/>
  <c r="L164" i="2"/>
  <c r="M164" i="2" s="1"/>
  <c r="L160" i="2"/>
  <c r="M160" i="2" s="1"/>
  <c r="L159" i="2"/>
  <c r="M159" i="2" s="1"/>
  <c r="L158" i="2"/>
  <c r="M158" i="2" s="1"/>
  <c r="O157" i="2"/>
  <c r="N157" i="2"/>
  <c r="L157" i="2"/>
  <c r="M157" i="2" s="1"/>
  <c r="O156" i="2"/>
  <c r="N156" i="2"/>
  <c r="L156" i="2"/>
  <c r="M156" i="2" s="1"/>
  <c r="O154" i="2"/>
  <c r="P154" i="2" s="1"/>
  <c r="Q154" i="2" s="1"/>
  <c r="N154" i="2"/>
  <c r="L154" i="2"/>
  <c r="M154" i="2" s="1"/>
  <c r="L153" i="2"/>
  <c r="M153" i="2" s="1"/>
  <c r="O152" i="2"/>
  <c r="N152" i="2"/>
  <c r="L152" i="2"/>
  <c r="M152" i="2" s="1"/>
  <c r="O151" i="2"/>
  <c r="N151" i="2"/>
  <c r="L151" i="2"/>
  <c r="M151" i="2" s="1"/>
  <c r="O150" i="2"/>
  <c r="N150" i="2"/>
  <c r="L150" i="2"/>
  <c r="M150" i="2" s="1"/>
  <c r="O149" i="2"/>
  <c r="N149" i="2"/>
  <c r="L149" i="2"/>
  <c r="M149" i="2" s="1"/>
  <c r="L148" i="2"/>
  <c r="M148" i="2" s="1"/>
  <c r="O147" i="2"/>
  <c r="N147" i="2"/>
  <c r="L147" i="2"/>
  <c r="M147" i="2" s="1"/>
  <c r="L146" i="2"/>
  <c r="M146" i="2" s="1"/>
  <c r="O145" i="2"/>
  <c r="N145" i="2"/>
  <c r="L145" i="2"/>
  <c r="M145" i="2" s="1"/>
  <c r="L144" i="2"/>
  <c r="M144" i="2" s="1"/>
  <c r="O143" i="2"/>
  <c r="N143" i="2"/>
  <c r="L143" i="2"/>
  <c r="M143" i="2" s="1"/>
  <c r="L142" i="2"/>
  <c r="M142" i="2" s="1"/>
  <c r="M141" i="2"/>
  <c r="L141" i="2"/>
  <c r="O140" i="2"/>
  <c r="N140" i="2"/>
  <c r="M140" i="2"/>
  <c r="L140" i="2"/>
  <c r="L139" i="2"/>
  <c r="O137" i="2"/>
  <c r="N137" i="2"/>
  <c r="O135" i="2"/>
  <c r="N135" i="2"/>
  <c r="L135" i="2"/>
  <c r="M135" i="2" s="1"/>
  <c r="M131" i="2"/>
  <c r="L131" i="2"/>
  <c r="L130" i="2"/>
  <c r="M130" i="2" s="1"/>
  <c r="L129" i="2"/>
  <c r="M129" i="2" s="1"/>
  <c r="O128" i="2"/>
  <c r="N128" i="2"/>
  <c r="L128" i="2"/>
  <c r="M128" i="2" s="1"/>
  <c r="O127" i="2"/>
  <c r="N127" i="2"/>
  <c r="L127" i="2"/>
  <c r="M127" i="2" s="1"/>
  <c r="O125" i="2"/>
  <c r="N125" i="2"/>
  <c r="L125" i="2"/>
  <c r="M125" i="2" s="1"/>
  <c r="L124" i="2"/>
  <c r="M124" i="2" s="1"/>
  <c r="O123" i="2"/>
  <c r="N123" i="2"/>
  <c r="L123" i="2"/>
  <c r="M123" i="2" s="1"/>
  <c r="O122" i="2"/>
  <c r="N122" i="2"/>
  <c r="P122" i="2" s="1"/>
  <c r="Q122" i="2" s="1"/>
  <c r="L122" i="2"/>
  <c r="M122" i="2" s="1"/>
  <c r="O121" i="2"/>
  <c r="N121" i="2"/>
  <c r="L121" i="2"/>
  <c r="M121" i="2" s="1"/>
  <c r="O120" i="2"/>
  <c r="N120" i="2"/>
  <c r="L120" i="2"/>
  <c r="M120" i="2" s="1"/>
  <c r="L119" i="2"/>
  <c r="M119" i="2" s="1"/>
  <c r="O118" i="2"/>
  <c r="P118" i="2" s="1"/>
  <c r="Q118" i="2" s="1"/>
  <c r="N118" i="2"/>
  <c r="L118" i="2"/>
  <c r="M118" i="2" s="1"/>
  <c r="L117" i="2"/>
  <c r="M117" i="2" s="1"/>
  <c r="O116" i="2"/>
  <c r="P116" i="2" s="1"/>
  <c r="Q116" i="2" s="1"/>
  <c r="N116" i="2"/>
  <c r="L116" i="2"/>
  <c r="M116" i="2" s="1"/>
  <c r="L115" i="2"/>
  <c r="M115" i="2" s="1"/>
  <c r="O114" i="2"/>
  <c r="P114" i="2" s="1"/>
  <c r="Q114" i="2" s="1"/>
  <c r="N114" i="2"/>
  <c r="L114" i="2"/>
  <c r="M114" i="2" s="1"/>
  <c r="L113" i="2"/>
  <c r="M113" i="2" s="1"/>
  <c r="M112" i="2"/>
  <c r="L112" i="2"/>
  <c r="O111" i="2"/>
  <c r="N111" i="2"/>
  <c r="L111" i="2"/>
  <c r="M111" i="2" s="1"/>
  <c r="L110" i="2"/>
  <c r="O108" i="2"/>
  <c r="N108" i="2"/>
  <c r="O106" i="2"/>
  <c r="P106" i="2" s="1"/>
  <c r="Q106" i="2" s="1"/>
  <c r="N106" i="2"/>
  <c r="L106" i="2"/>
  <c r="M106" i="2" s="1"/>
  <c r="L102" i="2"/>
  <c r="M102" i="2" s="1"/>
  <c r="L101" i="2"/>
  <c r="M101" i="2" s="1"/>
  <c r="L100" i="2"/>
  <c r="M100" i="2" s="1"/>
  <c r="O99" i="2"/>
  <c r="N99" i="2"/>
  <c r="L99" i="2"/>
  <c r="M99" i="2" s="1"/>
  <c r="O98" i="2"/>
  <c r="N98" i="2"/>
  <c r="L98" i="2"/>
  <c r="M98" i="2" s="1"/>
  <c r="O96" i="2"/>
  <c r="N96" i="2"/>
  <c r="L96" i="2"/>
  <c r="M96" i="2" s="1"/>
  <c r="L95" i="2"/>
  <c r="M95" i="2" s="1"/>
  <c r="O94" i="2"/>
  <c r="N94" i="2"/>
  <c r="L94" i="2"/>
  <c r="M94" i="2" s="1"/>
  <c r="O93" i="2"/>
  <c r="N93" i="2"/>
  <c r="L93" i="2"/>
  <c r="M93" i="2" s="1"/>
  <c r="O92" i="2"/>
  <c r="N92" i="2"/>
  <c r="L92" i="2"/>
  <c r="M92" i="2" s="1"/>
  <c r="O91" i="2"/>
  <c r="N91" i="2"/>
  <c r="L91" i="2"/>
  <c r="M91" i="2" s="1"/>
  <c r="L90" i="2"/>
  <c r="M90" i="2" s="1"/>
  <c r="O89" i="2"/>
  <c r="N89" i="2"/>
  <c r="L89" i="2"/>
  <c r="M89" i="2" s="1"/>
  <c r="L88" i="2"/>
  <c r="M88" i="2" s="1"/>
  <c r="O87" i="2"/>
  <c r="N87" i="2"/>
  <c r="L87" i="2"/>
  <c r="M87" i="2" s="1"/>
  <c r="L86" i="2"/>
  <c r="M86" i="2" s="1"/>
  <c r="O85" i="2"/>
  <c r="N85" i="2"/>
  <c r="L85" i="2"/>
  <c r="M85" i="2" s="1"/>
  <c r="L84" i="2"/>
  <c r="M84" i="2" s="1"/>
  <c r="L83" i="2"/>
  <c r="M83" i="2" s="1"/>
  <c r="O82" i="2"/>
  <c r="N82" i="2"/>
  <c r="L82" i="2"/>
  <c r="M82" i="2" s="1"/>
  <c r="L81" i="2"/>
  <c r="O79" i="2"/>
  <c r="N79" i="2"/>
  <c r="O77" i="2"/>
  <c r="N77" i="2"/>
  <c r="L77" i="2"/>
  <c r="M77" i="2" s="1"/>
  <c r="L73" i="2"/>
  <c r="M73" i="2" s="1"/>
  <c r="L72" i="2"/>
  <c r="M72" i="2" s="1"/>
  <c r="L71" i="2"/>
  <c r="M71" i="2" s="1"/>
  <c r="O70" i="2"/>
  <c r="N70" i="2"/>
  <c r="L70" i="2"/>
  <c r="M70" i="2" s="1"/>
  <c r="O69" i="2"/>
  <c r="N69" i="2"/>
  <c r="L69" i="2"/>
  <c r="M69" i="2" s="1"/>
  <c r="O67" i="2"/>
  <c r="N67" i="2"/>
  <c r="L67" i="2"/>
  <c r="M67" i="2" s="1"/>
  <c r="L66" i="2"/>
  <c r="M66" i="2" s="1"/>
  <c r="O65" i="2"/>
  <c r="N65" i="2"/>
  <c r="L65" i="2"/>
  <c r="M65" i="2" s="1"/>
  <c r="O64" i="2"/>
  <c r="N64" i="2"/>
  <c r="L64" i="2"/>
  <c r="M64" i="2" s="1"/>
  <c r="O63" i="2"/>
  <c r="N63" i="2"/>
  <c r="L63" i="2"/>
  <c r="M63" i="2" s="1"/>
  <c r="O62" i="2"/>
  <c r="P62" i="2" s="1"/>
  <c r="Q62" i="2" s="1"/>
  <c r="N62" i="2"/>
  <c r="L62" i="2"/>
  <c r="M62" i="2" s="1"/>
  <c r="L61" i="2"/>
  <c r="M61" i="2" s="1"/>
  <c r="O60" i="2"/>
  <c r="N60" i="2"/>
  <c r="L60" i="2"/>
  <c r="M60" i="2" s="1"/>
  <c r="L59" i="2"/>
  <c r="M59" i="2" s="1"/>
  <c r="O58" i="2"/>
  <c r="N58" i="2"/>
  <c r="P58" i="2" s="1"/>
  <c r="Q58" i="2" s="1"/>
  <c r="M58" i="2"/>
  <c r="L58" i="2"/>
  <c r="L57" i="2"/>
  <c r="M57" i="2" s="1"/>
  <c r="P56" i="2"/>
  <c r="Q56" i="2" s="1"/>
  <c r="O56" i="2"/>
  <c r="N56" i="2"/>
  <c r="L56" i="2"/>
  <c r="M56" i="2" s="1"/>
  <c r="L55" i="2"/>
  <c r="M55" i="2" s="1"/>
  <c r="L54" i="2"/>
  <c r="M54" i="2" s="1"/>
  <c r="O53" i="2"/>
  <c r="N53" i="2"/>
  <c r="L53" i="2"/>
  <c r="M53" i="2" s="1"/>
  <c r="L52" i="2"/>
  <c r="O50" i="2"/>
  <c r="N50" i="2"/>
  <c r="O48" i="2"/>
  <c r="N48" i="2"/>
  <c r="L48" i="2"/>
  <c r="M48" i="2" s="1"/>
  <c r="O41" i="2"/>
  <c r="N41" i="2"/>
  <c r="O40" i="2"/>
  <c r="N40" i="2"/>
  <c r="O38" i="2"/>
  <c r="N38" i="2"/>
  <c r="N36" i="2"/>
  <c r="O35" i="2"/>
  <c r="N35" i="2"/>
  <c r="O34" i="2"/>
  <c r="O33" i="2"/>
  <c r="N34" i="2"/>
  <c r="N33" i="2"/>
  <c r="N29" i="2"/>
  <c r="O29" i="2"/>
  <c r="N27" i="2"/>
  <c r="O27" i="2"/>
  <c r="O24" i="2"/>
  <c r="N24" i="2"/>
  <c r="N21" i="2"/>
  <c r="P93" i="2" l="1"/>
  <c r="Q93" i="2" s="1"/>
  <c r="P127" i="2"/>
  <c r="Q127" i="2" s="1"/>
  <c r="P123" i="2"/>
  <c r="Q123" i="2" s="1"/>
  <c r="P125" i="2"/>
  <c r="Q125" i="2" s="1"/>
  <c r="P135" i="2"/>
  <c r="Q135" i="2" s="1"/>
  <c r="P77" i="2"/>
  <c r="Q77" i="2" s="1"/>
  <c r="P87" i="2"/>
  <c r="Q87" i="2" s="1"/>
  <c r="P140" i="2"/>
  <c r="Q140" i="2" s="1"/>
  <c r="P143" i="2"/>
  <c r="Q143" i="2" s="1"/>
  <c r="P147" i="2"/>
  <c r="Q147" i="2" s="1"/>
  <c r="P174" i="2"/>
  <c r="Q174" i="2" s="1"/>
  <c r="P178" i="2"/>
  <c r="Q178" i="2" s="1"/>
  <c r="P179" i="2"/>
  <c r="Q179" i="2" s="1"/>
  <c r="P180" i="2"/>
  <c r="Q180" i="2" s="1"/>
  <c r="P181" i="2"/>
  <c r="Q181" i="2" s="1"/>
  <c r="P207" i="2"/>
  <c r="Q207" i="2" s="1"/>
  <c r="P214" i="2"/>
  <c r="Q214" i="2" s="1"/>
  <c r="P230" i="2"/>
  <c r="Q230" i="2" s="1"/>
  <c r="P238" i="2"/>
  <c r="Q238" i="2" s="1"/>
  <c r="P253" i="2"/>
  <c r="Q253" i="2" s="1"/>
  <c r="P290" i="2"/>
  <c r="Q290" i="2" s="1"/>
  <c r="P292" i="2"/>
  <c r="Q292" i="2" s="1"/>
  <c r="P294" i="2"/>
  <c r="Q294" i="2" s="1"/>
  <c r="P301" i="2"/>
  <c r="Q301" i="2" s="1"/>
  <c r="P398" i="2"/>
  <c r="Q398" i="2" s="1"/>
  <c r="P560" i="2"/>
  <c r="Q560" i="2" s="1"/>
  <c r="P578" i="2"/>
  <c r="Q578" i="2" s="1"/>
  <c r="P615" i="2"/>
  <c r="Q615" i="2" s="1"/>
  <c r="P628" i="2"/>
  <c r="Q628" i="2" s="1"/>
  <c r="P636" i="2"/>
  <c r="Q636" i="2" s="1"/>
  <c r="P649" i="2"/>
  <c r="Q649" i="2" s="1"/>
  <c r="P700" i="2"/>
  <c r="Q700" i="2" s="1"/>
  <c r="P736" i="2"/>
  <c r="Q736" i="2" s="1"/>
  <c r="P737" i="2"/>
  <c r="Q737" i="2" s="1"/>
  <c r="P787" i="2"/>
  <c r="Q787" i="2" s="1"/>
  <c r="P802" i="2"/>
  <c r="Q802" i="2" s="1"/>
  <c r="P841" i="2"/>
  <c r="Q841" i="2" s="1"/>
  <c r="P845" i="2"/>
  <c r="Q845" i="2" s="1"/>
  <c r="P877" i="2"/>
  <c r="Q877" i="2" s="1"/>
  <c r="P879" i="2"/>
  <c r="Q879" i="2" s="1"/>
  <c r="P908" i="2"/>
  <c r="Q908" i="2" s="1"/>
  <c r="P940" i="2"/>
  <c r="Q940" i="2" s="1"/>
  <c r="P988" i="2"/>
  <c r="Q988" i="2" s="1"/>
  <c r="P990" i="2"/>
  <c r="Q990" i="2" s="1"/>
  <c r="P1017" i="2"/>
  <c r="Q1017" i="2" s="1"/>
  <c r="P1020" i="2"/>
  <c r="Q1020" i="2" s="1"/>
  <c r="P372" i="2"/>
  <c r="Q372" i="2" s="1"/>
  <c r="P981" i="2"/>
  <c r="Q981" i="2" s="1"/>
  <c r="P145" i="2"/>
  <c r="Q145" i="2" s="1"/>
  <c r="P149" i="2"/>
  <c r="Q149" i="2" s="1"/>
  <c r="P150" i="2"/>
  <c r="Q150" i="2" s="1"/>
  <c r="P151" i="2"/>
  <c r="Q151" i="2" s="1"/>
  <c r="P152" i="2"/>
  <c r="Q152" i="2" s="1"/>
  <c r="P156" i="2"/>
  <c r="Q156" i="2" s="1"/>
  <c r="P157" i="2"/>
  <c r="Q157" i="2" s="1"/>
  <c r="P169" i="2"/>
  <c r="Q169" i="2" s="1"/>
  <c r="P172" i="2"/>
  <c r="Q172" i="2" s="1"/>
  <c r="P176" i="2"/>
  <c r="Q176" i="2" s="1"/>
  <c r="P183" i="2"/>
  <c r="Q183" i="2" s="1"/>
  <c r="P185" i="2"/>
  <c r="Q185" i="2" s="1"/>
  <c r="P193" i="2"/>
  <c r="Q193" i="2" s="1"/>
  <c r="P201" i="2"/>
  <c r="Q201" i="2" s="1"/>
  <c r="P205" i="2"/>
  <c r="Q205" i="2" s="1"/>
  <c r="P272" i="2"/>
  <c r="Q272" i="2" s="1"/>
  <c r="P288" i="2"/>
  <c r="Q288" i="2" s="1"/>
  <c r="P309" i="2"/>
  <c r="Q309" i="2" s="1"/>
  <c r="P330" i="2"/>
  <c r="Q330" i="2" s="1"/>
  <c r="P340" i="2"/>
  <c r="Q340" i="2" s="1"/>
  <c r="P343" i="2"/>
  <c r="Q343" i="2" s="1"/>
  <c r="P367" i="2"/>
  <c r="Q367" i="2" s="1"/>
  <c r="P375" i="2"/>
  <c r="Q375" i="2" s="1"/>
  <c r="P379" i="2"/>
  <c r="Q379" i="2" s="1"/>
  <c r="P433" i="2"/>
  <c r="Q433" i="2" s="1"/>
  <c r="P440" i="2"/>
  <c r="Q440" i="2" s="1"/>
  <c r="P441" i="2"/>
  <c r="Q441" i="2" s="1"/>
  <c r="P483" i="2"/>
  <c r="Q483" i="2" s="1"/>
  <c r="P491" i="2"/>
  <c r="Q491" i="2" s="1"/>
  <c r="P543" i="2"/>
  <c r="Q543" i="2" s="1"/>
  <c r="P546" i="2"/>
  <c r="Q546" i="2" s="1"/>
  <c r="P563" i="2"/>
  <c r="Q563" i="2" s="1"/>
  <c r="P609" i="2"/>
  <c r="Q609" i="2" s="1"/>
  <c r="P643" i="2"/>
  <c r="Q643" i="2" s="1"/>
  <c r="P727" i="2"/>
  <c r="Q727" i="2" s="1"/>
  <c r="P758" i="2"/>
  <c r="Q758" i="2" s="1"/>
  <c r="P759" i="2"/>
  <c r="Q759" i="2" s="1"/>
  <c r="P874" i="2"/>
  <c r="Q874" i="2" s="1"/>
  <c r="P986" i="2"/>
  <c r="Q986" i="2" s="1"/>
  <c r="P1010" i="2"/>
  <c r="Q1010" i="2" s="1"/>
  <c r="P386" i="2"/>
  <c r="Q386" i="2" s="1"/>
  <c r="P541" i="2"/>
  <c r="Q541" i="2" s="1"/>
  <c r="P553" i="2"/>
  <c r="Q553" i="2" s="1"/>
  <c r="P591" i="2"/>
  <c r="Q591" i="2" s="1"/>
  <c r="P601" i="2"/>
  <c r="Q601" i="2" s="1"/>
  <c r="P616" i="2"/>
  <c r="Q616" i="2" s="1"/>
  <c r="P650" i="2"/>
  <c r="Q650" i="2" s="1"/>
  <c r="P667" i="2"/>
  <c r="Q667" i="2" s="1"/>
  <c r="P671" i="2"/>
  <c r="Q671" i="2" s="1"/>
  <c r="P672" i="2"/>
  <c r="Q672" i="2" s="1"/>
  <c r="P673" i="2"/>
  <c r="Q673" i="2" s="1"/>
  <c r="P674" i="2"/>
  <c r="Q674" i="2" s="1"/>
  <c r="P686" i="2"/>
  <c r="Q686" i="2" s="1"/>
  <c r="P701" i="2"/>
  <c r="Q701" i="2" s="1"/>
  <c r="P53" i="2"/>
  <c r="Q53" i="2" s="1"/>
  <c r="P91" i="2"/>
  <c r="Q91" i="2" s="1"/>
  <c r="P60" i="2"/>
  <c r="Q60" i="2" s="1"/>
  <c r="P63" i="2"/>
  <c r="Q63" i="2" s="1"/>
  <c r="P64" i="2"/>
  <c r="Q64" i="2" s="1"/>
  <c r="P94" i="2"/>
  <c r="Q94" i="2" s="1"/>
  <c r="P120" i="2"/>
  <c r="Q120" i="2" s="1"/>
  <c r="P121" i="2"/>
  <c r="Q121" i="2" s="1"/>
  <c r="P164" i="2"/>
  <c r="Q164" i="2" s="1"/>
  <c r="P50" i="2"/>
  <c r="Q50" i="2" s="1"/>
  <c r="P92" i="2"/>
  <c r="Q92" i="2" s="1"/>
  <c r="P331" i="2"/>
  <c r="Q331" i="2" s="1"/>
  <c r="P338" i="2"/>
  <c r="Q338" i="2" s="1"/>
  <c r="P831" i="2"/>
  <c r="Q831" i="2" s="1"/>
  <c r="P847" i="2"/>
  <c r="Q847" i="2" s="1"/>
  <c r="P860" i="2"/>
  <c r="Q860" i="2" s="1"/>
  <c r="P910" i="2"/>
  <c r="Q910" i="2" s="1"/>
  <c r="P920" i="2"/>
  <c r="Q920" i="2" s="1"/>
  <c r="P928" i="2"/>
  <c r="Q928" i="2" s="1"/>
  <c r="P947" i="2"/>
  <c r="Q947" i="2" s="1"/>
  <c r="P968" i="2"/>
  <c r="Q968" i="2" s="1"/>
  <c r="P998" i="2"/>
  <c r="Q998" i="2" s="1"/>
  <c r="P1036" i="2"/>
  <c r="Q1036" i="2" s="1"/>
  <c r="P1048" i="2"/>
  <c r="Q1048" i="2" s="1"/>
  <c r="P210" i="2"/>
  <c r="Q210" i="2" s="1"/>
  <c r="P212" i="2"/>
  <c r="Q212" i="2" s="1"/>
  <c r="P224" i="2"/>
  <c r="Q224" i="2" s="1"/>
  <c r="P227" i="2"/>
  <c r="Q227" i="2" s="1"/>
  <c r="P234" i="2"/>
  <c r="Q234" i="2" s="1"/>
  <c r="P236" i="2"/>
  <c r="Q236" i="2" s="1"/>
  <c r="P259" i="2"/>
  <c r="Q259" i="2" s="1"/>
  <c r="P270" i="2"/>
  <c r="Q270" i="2" s="1"/>
  <c r="P282" i="2"/>
  <c r="Q282" i="2" s="1"/>
  <c r="P285" i="2"/>
  <c r="Q285" i="2" s="1"/>
  <c r="P346" i="2"/>
  <c r="Q346" i="2" s="1"/>
  <c r="P350" i="2"/>
  <c r="Q350" i="2" s="1"/>
  <c r="P353" i="2"/>
  <c r="Q353" i="2" s="1"/>
  <c r="P404" i="2"/>
  <c r="Q404" i="2" s="1"/>
  <c r="P415" i="2"/>
  <c r="Q415" i="2" s="1"/>
  <c r="P427" i="2"/>
  <c r="Q427" i="2" s="1"/>
  <c r="P430" i="2"/>
  <c r="Q430" i="2" s="1"/>
  <c r="P437" i="2"/>
  <c r="Q437" i="2" s="1"/>
  <c r="P439" i="2"/>
  <c r="Q439" i="2" s="1"/>
  <c r="P454" i="2"/>
  <c r="Q454" i="2" s="1"/>
  <c r="P464" i="2"/>
  <c r="Q464" i="2" s="1"/>
  <c r="P470" i="2"/>
  <c r="Q470" i="2" s="1"/>
  <c r="P495" i="2"/>
  <c r="Q495" i="2" s="1"/>
  <c r="P499" i="2"/>
  <c r="Q499" i="2" s="1"/>
  <c r="P500" i="2"/>
  <c r="Q500" i="2" s="1"/>
  <c r="P526" i="2"/>
  <c r="Q526" i="2" s="1"/>
  <c r="P589" i="2"/>
  <c r="Q589" i="2" s="1"/>
  <c r="P647" i="2"/>
  <c r="Q647" i="2" s="1"/>
  <c r="P729" i="2"/>
  <c r="Q729" i="2" s="1"/>
  <c r="P232" i="2"/>
  <c r="Q232" i="2" s="1"/>
  <c r="P244" i="2"/>
  <c r="Q244" i="2" s="1"/>
  <c r="P256" i="2"/>
  <c r="Q256" i="2" s="1"/>
  <c r="P263" i="2"/>
  <c r="Q263" i="2" s="1"/>
  <c r="P273" i="2"/>
  <c r="Q273" i="2" s="1"/>
  <c r="P296" i="2"/>
  <c r="Q296" i="2" s="1"/>
  <c r="P302" i="2"/>
  <c r="Q302" i="2" s="1"/>
  <c r="P317" i="2"/>
  <c r="Q317" i="2" s="1"/>
  <c r="P319" i="2"/>
  <c r="Q319" i="2" s="1"/>
  <c r="P328" i="2"/>
  <c r="Q328" i="2" s="1"/>
  <c r="P388" i="2"/>
  <c r="Q388" i="2" s="1"/>
  <c r="P401" i="2"/>
  <c r="Q401" i="2" s="1"/>
  <c r="P408" i="2"/>
  <c r="Q408" i="2" s="1"/>
  <c r="P418" i="2"/>
  <c r="Q418" i="2" s="1"/>
  <c r="P435" i="2"/>
  <c r="Q435" i="2" s="1"/>
  <c r="P447" i="2"/>
  <c r="Q447" i="2" s="1"/>
  <c r="P468" i="2"/>
  <c r="Q468" i="2" s="1"/>
  <c r="P475" i="2"/>
  <c r="Q475" i="2" s="1"/>
  <c r="P497" i="2"/>
  <c r="Q497" i="2" s="1"/>
  <c r="P512" i="2"/>
  <c r="Q512" i="2" s="1"/>
  <c r="P522" i="2"/>
  <c r="Q522" i="2" s="1"/>
  <c r="P528" i="2"/>
  <c r="Q528" i="2" s="1"/>
  <c r="P562" i="2"/>
  <c r="Q562" i="2" s="1"/>
  <c r="P575" i="2"/>
  <c r="Q575" i="2" s="1"/>
  <c r="P582" i="2"/>
  <c r="Q582" i="2" s="1"/>
  <c r="P592" i="2"/>
  <c r="Q592" i="2" s="1"/>
  <c r="P613" i="2"/>
  <c r="Q613" i="2" s="1"/>
  <c r="P732" i="2"/>
  <c r="Q732" i="2" s="1"/>
  <c r="P746" i="2"/>
  <c r="Q746" i="2" s="1"/>
  <c r="P760" i="2"/>
  <c r="Q760" i="2" s="1"/>
  <c r="P775" i="2"/>
  <c r="Q775" i="2" s="1"/>
  <c r="P818" i="2"/>
  <c r="Q818" i="2" s="1"/>
  <c r="P848" i="2"/>
  <c r="Q848" i="2" s="1"/>
  <c r="P875" i="2"/>
  <c r="Q875" i="2" s="1"/>
  <c r="P901" i="2"/>
  <c r="Q901" i="2" s="1"/>
  <c r="P911" i="2"/>
  <c r="Q911" i="2" s="1"/>
  <c r="P952" i="2"/>
  <c r="Q952" i="2" s="1"/>
  <c r="P959" i="2"/>
  <c r="Q959" i="2" s="1"/>
  <c r="P969" i="2"/>
  <c r="Q969" i="2" s="1"/>
  <c r="P1049" i="2"/>
  <c r="Q1049" i="2" s="1"/>
  <c r="P48" i="2"/>
  <c r="Q48" i="2" s="1"/>
  <c r="P65" i="2"/>
  <c r="Q65" i="2" s="1"/>
  <c r="P69" i="2"/>
  <c r="Q69" i="2" s="1"/>
  <c r="P79" i="2"/>
  <c r="Q79" i="2" s="1"/>
  <c r="P195" i="2"/>
  <c r="Q195" i="2" s="1"/>
  <c r="P198" i="2"/>
  <c r="Q198" i="2" s="1"/>
  <c r="P215" i="2"/>
  <c r="Q215" i="2" s="1"/>
  <c r="P237" i="2"/>
  <c r="Q237" i="2" s="1"/>
  <c r="P261" i="2"/>
  <c r="Q261" i="2" s="1"/>
  <c r="P265" i="2"/>
  <c r="Q265" i="2" s="1"/>
  <c r="P266" i="2"/>
  <c r="Q266" i="2" s="1"/>
  <c r="P267" i="2"/>
  <c r="Q267" i="2" s="1"/>
  <c r="P268" i="2"/>
  <c r="Q268" i="2" s="1"/>
  <c r="P280" i="2"/>
  <c r="Q280" i="2" s="1"/>
  <c r="P297" i="2"/>
  <c r="Q297" i="2" s="1"/>
  <c r="P348" i="2"/>
  <c r="Q348" i="2" s="1"/>
  <c r="P459" i="2"/>
  <c r="Q459" i="2" s="1"/>
  <c r="P462" i="2"/>
  <c r="Q462" i="2" s="1"/>
  <c r="P466" i="2"/>
  <c r="Q466" i="2" s="1"/>
  <c r="P694" i="2"/>
  <c r="Q694" i="2" s="1"/>
  <c r="P744" i="2"/>
  <c r="Q744" i="2" s="1"/>
  <c r="P761" i="2"/>
  <c r="Q761" i="2" s="1"/>
  <c r="P765" i="2"/>
  <c r="Q765" i="2" s="1"/>
  <c r="P783" i="2"/>
  <c r="Q783" i="2" s="1"/>
  <c r="P789" i="2"/>
  <c r="Q789" i="2" s="1"/>
  <c r="P790" i="2"/>
  <c r="Q790" i="2" s="1"/>
  <c r="P812" i="2"/>
  <c r="Q812" i="2" s="1"/>
  <c r="P67" i="2"/>
  <c r="Q67" i="2" s="1"/>
  <c r="P82" i="2"/>
  <c r="Q82" i="2" s="1"/>
  <c r="P85" i="2"/>
  <c r="Q85" i="2" s="1"/>
  <c r="P89" i="2"/>
  <c r="Q89" i="2" s="1"/>
  <c r="P96" i="2"/>
  <c r="Q96" i="2" s="1"/>
  <c r="P98" i="2"/>
  <c r="Q98" i="2" s="1"/>
  <c r="P99" i="2"/>
  <c r="Q99" i="2" s="1"/>
  <c r="P108" i="2"/>
  <c r="Q108" i="2" s="1"/>
  <c r="P111" i="2"/>
  <c r="Q111" i="2" s="1"/>
  <c r="P128" i="2"/>
  <c r="Q128" i="2" s="1"/>
  <c r="P208" i="2"/>
  <c r="Q208" i="2" s="1"/>
  <c r="P222" i="2"/>
  <c r="Q222" i="2" s="1"/>
  <c r="P239" i="2"/>
  <c r="Q239" i="2" s="1"/>
  <c r="P299" i="2"/>
  <c r="Q299" i="2" s="1"/>
  <c r="P311" i="2"/>
  <c r="Q311" i="2" s="1"/>
  <c r="P314" i="2"/>
  <c r="Q314" i="2" s="1"/>
  <c r="P325" i="2"/>
  <c r="Q325" i="2" s="1"/>
  <c r="P369" i="2"/>
  <c r="Q369" i="2" s="1"/>
  <c r="P476" i="2"/>
  <c r="Q476" i="2" s="1"/>
  <c r="P485" i="2"/>
  <c r="Q485" i="2" s="1"/>
  <c r="P488" i="2"/>
  <c r="Q488" i="2" s="1"/>
  <c r="P505" i="2"/>
  <c r="Q505" i="2" s="1"/>
  <c r="P696" i="2"/>
  <c r="Q696" i="2" s="1"/>
  <c r="P731" i="2"/>
  <c r="Q731" i="2" s="1"/>
  <c r="P734" i="2"/>
  <c r="Q734" i="2" s="1"/>
  <c r="P752" i="2"/>
  <c r="Q752" i="2" s="1"/>
  <c r="P788" i="2"/>
  <c r="Q788" i="2" s="1"/>
  <c r="P903" i="2"/>
  <c r="Q903" i="2" s="1"/>
  <c r="P991" i="2"/>
  <c r="Q991" i="2" s="1"/>
  <c r="P992" i="2"/>
  <c r="Q992" i="2" s="1"/>
  <c r="P1015" i="2"/>
  <c r="Q1015" i="2" s="1"/>
  <c r="P70" i="2"/>
  <c r="Q70" i="2" s="1"/>
  <c r="P137" i="2"/>
  <c r="Q137" i="2" s="1"/>
  <c r="P166" i="2"/>
  <c r="Q166" i="2" s="1"/>
  <c r="P251" i="2"/>
  <c r="Q251" i="2" s="1"/>
  <c r="P326" i="2"/>
  <c r="Q326" i="2" s="1"/>
  <c r="P357" i="2"/>
  <c r="Q357" i="2" s="1"/>
  <c r="P377" i="2"/>
  <c r="Q377" i="2" s="1"/>
  <c r="P381" i="2"/>
  <c r="Q381" i="2" s="1"/>
  <c r="P382" i="2"/>
  <c r="Q382" i="2" s="1"/>
  <c r="P383" i="2"/>
  <c r="Q383" i="2" s="1"/>
  <c r="P384" i="2"/>
  <c r="Q384" i="2" s="1"/>
  <c r="P406" i="2"/>
  <c r="Q406" i="2" s="1"/>
  <c r="P410" i="2"/>
  <c r="Q410" i="2" s="1"/>
  <c r="P411" i="2"/>
  <c r="Q411" i="2" s="1"/>
  <c r="P412" i="2"/>
  <c r="Q412" i="2" s="1"/>
  <c r="P413" i="2"/>
  <c r="Q413" i="2" s="1"/>
  <c r="P425" i="2"/>
  <c r="Q425" i="2" s="1"/>
  <c r="P442" i="2"/>
  <c r="Q442" i="2" s="1"/>
  <c r="P498" i="2"/>
  <c r="Q498" i="2" s="1"/>
  <c r="P517" i="2"/>
  <c r="Q517" i="2" s="1"/>
  <c r="P520" i="2"/>
  <c r="Q520" i="2" s="1"/>
  <c r="P524" i="2"/>
  <c r="Q524" i="2" s="1"/>
  <c r="P531" i="2"/>
  <c r="Q531" i="2" s="1"/>
  <c r="P533" i="2"/>
  <c r="Q533" i="2" s="1"/>
  <c r="P534" i="2"/>
  <c r="Q534" i="2" s="1"/>
  <c r="P551" i="2"/>
  <c r="Q551" i="2" s="1"/>
  <c r="P555" i="2"/>
  <c r="Q555" i="2" s="1"/>
  <c r="P556" i="2"/>
  <c r="Q556" i="2" s="1"/>
  <c r="P557" i="2"/>
  <c r="Q557" i="2" s="1"/>
  <c r="P558" i="2"/>
  <c r="Q558" i="2" s="1"/>
  <c r="P580" i="2"/>
  <c r="Q580" i="2" s="1"/>
  <c r="P584" i="2"/>
  <c r="Q584" i="2" s="1"/>
  <c r="P585" i="2"/>
  <c r="Q585" i="2" s="1"/>
  <c r="P586" i="2"/>
  <c r="Q586" i="2" s="1"/>
  <c r="P587" i="2"/>
  <c r="Q587" i="2" s="1"/>
  <c r="P604" i="2"/>
  <c r="Q604" i="2" s="1"/>
  <c r="P607" i="2"/>
  <c r="Q607" i="2" s="1"/>
  <c r="P611" i="2"/>
  <c r="Q611" i="2" s="1"/>
  <c r="P618" i="2"/>
  <c r="Q618" i="2" s="1"/>
  <c r="P620" i="2"/>
  <c r="Q620" i="2" s="1"/>
  <c r="P621" i="2"/>
  <c r="Q621" i="2" s="1"/>
  <c r="P630" i="2"/>
  <c r="Q630" i="2" s="1"/>
  <c r="P633" i="2"/>
  <c r="Q633" i="2" s="1"/>
  <c r="P642" i="2"/>
  <c r="Q642" i="2" s="1"/>
  <c r="P645" i="2"/>
  <c r="Q645" i="2" s="1"/>
  <c r="P705" i="2"/>
  <c r="Q705" i="2" s="1"/>
  <c r="P717" i="2"/>
  <c r="Q717" i="2" s="1"/>
  <c r="P720" i="2"/>
  <c r="Q720" i="2" s="1"/>
  <c r="P763" i="2"/>
  <c r="Q763" i="2" s="1"/>
  <c r="P819" i="2"/>
  <c r="Q819" i="2" s="1"/>
  <c r="P823" i="2"/>
  <c r="Q823" i="2" s="1"/>
  <c r="P868" i="2"/>
  <c r="Q868" i="2" s="1"/>
  <c r="P891" i="2"/>
  <c r="Q891" i="2" s="1"/>
  <c r="P894" i="2"/>
  <c r="Q894" i="2" s="1"/>
  <c r="P926" i="2"/>
  <c r="Q926" i="2" s="1"/>
  <c r="P1005" i="2"/>
  <c r="Q1005" i="2" s="1"/>
  <c r="P360" i="2"/>
  <c r="Q360" i="2" s="1"/>
  <c r="P657" i="2"/>
  <c r="Q657" i="2" s="1"/>
  <c r="P708" i="2"/>
  <c r="Q708" i="2" s="1"/>
  <c r="P749" i="2"/>
  <c r="Q749" i="2" s="1"/>
  <c r="P766" i="2"/>
  <c r="Q766" i="2" s="1"/>
  <c r="P781" i="2"/>
  <c r="Q781" i="2" s="1"/>
  <c r="P785" i="2"/>
  <c r="Q785" i="2" s="1"/>
  <c r="P794" i="2"/>
  <c r="Q794" i="2" s="1"/>
  <c r="P795" i="2"/>
  <c r="Q795" i="2" s="1"/>
  <c r="P804" i="2"/>
  <c r="Q804" i="2" s="1"/>
  <c r="P807" i="2"/>
  <c r="Q807" i="2" s="1"/>
  <c r="P833" i="2"/>
  <c r="Q833" i="2" s="1"/>
  <c r="P1022" i="2"/>
  <c r="Q1022" i="2" s="1"/>
  <c r="P821" i="2"/>
  <c r="Q821" i="2" s="1"/>
  <c r="P836" i="2"/>
  <c r="Q836" i="2" s="1"/>
  <c r="P839" i="2"/>
  <c r="Q839" i="2" s="1"/>
  <c r="P843" i="2"/>
  <c r="Q843" i="2" s="1"/>
  <c r="P850" i="2"/>
  <c r="Q850" i="2" s="1"/>
  <c r="P852" i="2"/>
  <c r="Q852" i="2" s="1"/>
  <c r="P853" i="2"/>
  <c r="Q853" i="2" s="1"/>
  <c r="P862" i="2"/>
  <c r="Q862" i="2" s="1"/>
  <c r="P865" i="2"/>
  <c r="Q865" i="2" s="1"/>
  <c r="P882" i="2"/>
  <c r="Q882" i="2" s="1"/>
  <c r="P904" i="2"/>
  <c r="Q904" i="2" s="1"/>
  <c r="P918" i="2"/>
  <c r="Q918" i="2" s="1"/>
  <c r="P934" i="2"/>
  <c r="Q934" i="2" s="1"/>
  <c r="P939" i="2"/>
  <c r="Q939" i="2" s="1"/>
  <c r="P949" i="2"/>
  <c r="Q949" i="2" s="1"/>
  <c r="P957" i="2"/>
  <c r="Q957" i="2" s="1"/>
  <c r="P961" i="2"/>
  <c r="Q961" i="2" s="1"/>
  <c r="P962" i="2"/>
  <c r="Q962" i="2" s="1"/>
  <c r="P963" i="2"/>
  <c r="Q963" i="2" s="1"/>
  <c r="P964" i="2"/>
  <c r="Q964" i="2" s="1"/>
  <c r="P976" i="2"/>
  <c r="Q976" i="2" s="1"/>
  <c r="P993" i="2"/>
  <c r="Q993" i="2" s="1"/>
  <c r="P1024" i="2"/>
  <c r="Q1024" i="2" s="1"/>
  <c r="P1039" i="2"/>
  <c r="Q1039" i="2" s="1"/>
  <c r="P1042" i="2"/>
  <c r="Q1042" i="2" s="1"/>
  <c r="P1046" i="2"/>
  <c r="Q1046" i="2" s="1"/>
  <c r="P1053" i="2"/>
  <c r="Q1053" i="2" s="1"/>
  <c r="P1055" i="2"/>
  <c r="Q1055" i="2" s="1"/>
  <c r="P1056" i="2"/>
  <c r="Q1056" i="2" s="1"/>
  <c r="P824" i="2"/>
  <c r="Q824" i="2" s="1"/>
  <c r="P906" i="2"/>
  <c r="Q906" i="2" s="1"/>
  <c r="P923" i="2"/>
  <c r="Q923" i="2" s="1"/>
  <c r="P932" i="2"/>
  <c r="Q932" i="2" s="1"/>
  <c r="P1027" i="2"/>
  <c r="Q1027" i="2" s="1"/>
  <c r="L28" i="2"/>
  <c r="M28" i="2" s="1"/>
  <c r="L27" i="2"/>
  <c r="M27" i="2" s="1"/>
  <c r="L26" i="2"/>
  <c r="M26" i="2" s="1"/>
  <c r="L44" i="2"/>
  <c r="M44" i="2" s="1"/>
  <c r="L43" i="2"/>
  <c r="M43" i="2" s="1"/>
  <c r="L42" i="2"/>
  <c r="M42" i="2" s="1"/>
  <c r="L41" i="2"/>
  <c r="M41" i="2" s="1"/>
  <c r="L40" i="2"/>
  <c r="M40" i="2" s="1"/>
  <c r="L38" i="2"/>
  <c r="L37" i="2"/>
  <c r="M37" i="2" s="1"/>
  <c r="L36" i="2"/>
  <c r="M36" i="2" s="1"/>
  <c r="L35" i="2"/>
  <c r="M35" i="2" s="1"/>
  <c r="L34" i="2"/>
  <c r="M34" i="2" s="1"/>
  <c r="L33" i="2"/>
  <c r="M33" i="2" s="1"/>
  <c r="L32" i="2"/>
  <c r="M32" i="2" s="1"/>
  <c r="L31" i="2"/>
  <c r="M31" i="2" s="1"/>
  <c r="L30" i="2"/>
  <c r="M30" i="2" s="1"/>
  <c r="L29" i="2"/>
  <c r="M29" i="2" s="1"/>
  <c r="L25" i="2"/>
  <c r="M25" i="2" s="1"/>
  <c r="L24" i="2"/>
  <c r="M24" i="2" s="1"/>
  <c r="L23" i="2"/>
  <c r="L19" i="2"/>
  <c r="P40" i="2"/>
  <c r="P38" i="2"/>
  <c r="P35" i="2"/>
  <c r="P34" i="2"/>
  <c r="P33" i="2"/>
  <c r="P29" i="2"/>
  <c r="P27" i="2"/>
  <c r="P24" i="2"/>
  <c r="O36" i="2"/>
  <c r="P36" i="2" s="1"/>
  <c r="O21" i="2"/>
  <c r="P21" i="2" s="1"/>
  <c r="C47" i="3" l="1"/>
  <c r="B47" i="3"/>
  <c r="C46" i="3"/>
  <c r="B46" i="3"/>
  <c r="C44" i="3"/>
  <c r="B44" i="3"/>
  <c r="C43" i="3"/>
  <c r="B43" i="3"/>
  <c r="C41" i="3"/>
  <c r="B41" i="3"/>
  <c r="C39" i="3"/>
  <c r="B39" i="3"/>
  <c r="C38" i="3"/>
  <c r="B38" i="3"/>
  <c r="C37" i="3"/>
  <c r="B37" i="3"/>
  <c r="C36" i="3"/>
  <c r="B36" i="3"/>
  <c r="C35" i="3"/>
  <c r="B35" i="3"/>
  <c r="C33" i="3"/>
  <c r="B33" i="3"/>
  <c r="C32" i="3"/>
  <c r="B32" i="3"/>
  <c r="C31" i="3"/>
  <c r="B31" i="3"/>
  <c r="C30" i="3"/>
  <c r="B30" i="3"/>
  <c r="C29" i="3"/>
  <c r="B29" i="3"/>
  <c r="C28" i="3"/>
  <c r="B28" i="3"/>
  <c r="C26" i="3"/>
  <c r="B26" i="3"/>
  <c r="C24" i="3"/>
  <c r="B24" i="3"/>
  <c r="C23" i="3"/>
  <c r="B23" i="3"/>
  <c r="C22" i="3"/>
  <c r="B22" i="3"/>
  <c r="C20" i="3"/>
  <c r="B20" i="3"/>
  <c r="C19" i="3"/>
  <c r="B19" i="3"/>
  <c r="C18" i="3"/>
  <c r="B18" i="3"/>
  <c r="C16" i="3"/>
  <c r="B16" i="3"/>
  <c r="C15" i="3"/>
  <c r="B15" i="3"/>
  <c r="C13" i="3"/>
  <c r="B13" i="3"/>
  <c r="C12" i="3"/>
  <c r="B12" i="3"/>
  <c r="C11" i="3"/>
  <c r="B11" i="3"/>
  <c r="C10" i="3"/>
  <c r="B10" i="3"/>
  <c r="C8" i="3"/>
  <c r="B8" i="3"/>
  <c r="C7" i="3"/>
  <c r="B7" i="3"/>
  <c r="C6" i="3"/>
  <c r="B6" i="3"/>
  <c r="C4" i="3"/>
  <c r="B4" i="3"/>
  <c r="M38" i="2" l="1"/>
  <c r="O31" i="2"/>
  <c r="N31" i="2"/>
  <c r="O19" i="2"/>
  <c r="N19" i="2"/>
  <c r="B45" i="3"/>
  <c r="C45" i="3" s="1"/>
  <c r="B27" i="3"/>
  <c r="C27" i="3" s="1"/>
  <c r="B14" i="3"/>
  <c r="C14" i="3" s="1"/>
  <c r="B34" i="3"/>
  <c r="C34" i="3" s="1"/>
  <c r="B40" i="3"/>
  <c r="C40" i="3" s="1"/>
  <c r="B3" i="3"/>
  <c r="C3" i="3" s="1"/>
  <c r="B21" i="3"/>
  <c r="C21" i="3" s="1"/>
  <c r="B25" i="3"/>
  <c r="C25" i="3" s="1"/>
  <c r="B42" i="3"/>
  <c r="C42" i="3" s="1"/>
  <c r="B5" i="3"/>
  <c r="C5" i="3" s="1"/>
  <c r="B9" i="3"/>
  <c r="C9" i="3" s="1"/>
  <c r="B17" i="3"/>
  <c r="C17" i="3" s="1"/>
  <c r="P31" i="2" l="1"/>
  <c r="P19" i="2"/>
  <c r="Q19" i="2" s="1"/>
  <c r="P41" i="2"/>
  <c r="Q41" i="2" s="1"/>
  <c r="Q34" i="2"/>
  <c r="Q27" i="2"/>
  <c r="Q38" i="2"/>
  <c r="Q21" i="2"/>
  <c r="Q24" i="2"/>
  <c r="Q36" i="2"/>
  <c r="M19" i="2"/>
  <c r="Q33" i="2" l="1"/>
  <c r="Q35" i="2"/>
  <c r="Q29" i="2"/>
  <c r="Q31" i="2"/>
  <c r="Q40" i="2"/>
</calcChain>
</file>

<file path=xl/comments1.xml><?xml version="1.0" encoding="utf-8"?>
<comments xmlns="http://schemas.openxmlformats.org/spreadsheetml/2006/main">
  <authors>
    <author>henry</author>
  </authors>
  <commentList>
    <comment ref="M30" authorId="0">
      <text>
        <r>
          <rPr>
            <b/>
            <sz val="8"/>
            <color indexed="81"/>
            <rFont val="Tahoma"/>
            <family val="2"/>
          </rPr>
          <t>coordinar con la Escuela para que ponga cero ya que anivel financiero no ha gastado.</t>
        </r>
      </text>
    </comment>
    <comment ref="M35" authorId="0">
      <text>
        <r>
          <rPr>
            <b/>
            <sz val="8"/>
            <color indexed="81"/>
            <rFont val="Tahoma"/>
            <family val="2"/>
          </rPr>
          <t>UR: tiene ejecución en la 1era tarea.
Pero no esta programado para careditar en el 2014</t>
        </r>
      </text>
    </comment>
    <comment ref="M58" authorId="0">
      <text>
        <r>
          <rPr>
            <b/>
            <sz val="8"/>
            <color indexed="81"/>
            <rFont val="Tahoma"/>
            <family val="2"/>
          </rPr>
          <t>UR. Tiene avance con informe en la primera tarea pero nopara la segunda tarea que es la implemntación del currículo actualizado.</t>
        </r>
        <r>
          <rPr>
            <sz val="8"/>
            <color indexed="81"/>
            <rFont val="Tahoma"/>
            <family val="2"/>
          </rPr>
          <t xml:space="preserve">
</t>
        </r>
      </text>
    </comment>
    <comment ref="M63" authorId="0">
      <text>
        <r>
          <rPr>
            <b/>
            <sz val="8"/>
            <color indexed="81"/>
            <rFont val="Tahoma"/>
            <family val="2"/>
          </rPr>
          <t>UR: No ha ejecutado nada nisiquiera la 1era tarea, por tanto no debe haber gastado.</t>
        </r>
        <r>
          <rPr>
            <sz val="8"/>
            <color indexed="81"/>
            <rFont val="Tahoma"/>
            <family val="2"/>
          </rPr>
          <t xml:space="preserve">
</t>
        </r>
      </text>
    </comment>
    <comment ref="M86" authorId="0">
      <text>
        <r>
          <rPr>
            <b/>
            <sz val="8"/>
            <color indexed="81"/>
            <rFont val="Tahoma"/>
            <family val="2"/>
          </rPr>
          <t xml:space="preserve">UR: ejecución en la primera tarea pero no en la segunda </t>
        </r>
        <r>
          <rPr>
            <sz val="8"/>
            <color indexed="81"/>
            <rFont val="Tahoma"/>
            <family val="2"/>
          </rPr>
          <t xml:space="preserve">
</t>
        </r>
      </text>
    </comment>
    <comment ref="M91" authorId="0">
      <text>
        <r>
          <rPr>
            <b/>
            <sz val="8"/>
            <color indexed="81"/>
            <rFont val="Tahoma"/>
            <family val="2"/>
          </rPr>
          <t>UR: Programado meta fisica en la primera tarea "1", y nada de ejcución.</t>
        </r>
      </text>
    </comment>
    <comment ref="M114" authorId="0">
      <text>
        <r>
          <rPr>
            <b/>
            <sz val="8"/>
            <color indexed="81"/>
            <rFont val="Tahoma"/>
            <family val="2"/>
          </rPr>
          <t>UR: Hay programado y ejecutado "1" en la primera tarea.</t>
        </r>
        <r>
          <rPr>
            <sz val="8"/>
            <color indexed="81"/>
            <rFont val="Tahoma"/>
            <family val="2"/>
          </rPr>
          <t xml:space="preserve">
</t>
        </r>
      </text>
    </comment>
    <comment ref="M119" authorId="0">
      <text>
        <r>
          <rPr>
            <b/>
            <sz val="8"/>
            <color indexed="81"/>
            <rFont val="Tahoma"/>
            <family val="2"/>
          </rPr>
          <t>UR: hay programdo en la 1 era tarea "1" y cero ejecutada y en la segunda tarea que es lo que se evalua programado es cero.</t>
        </r>
        <r>
          <rPr>
            <sz val="8"/>
            <color indexed="81"/>
            <rFont val="Tahoma"/>
            <family val="2"/>
          </rPr>
          <t xml:space="preserve">
</t>
        </r>
      </text>
    </comment>
    <comment ref="M382" authorId="0">
      <text>
        <r>
          <rPr>
            <b/>
            <sz val="8"/>
            <color indexed="81"/>
            <rFont val="Tahoma"/>
            <family val="2"/>
          </rPr>
          <t>UR: No coincide con la unidad de estadistica ya que a nivel de stadistica hay 55, el cual no coincide por el gardo de diserción ya que 6 habran ingresado pero no se matricularon desistieron por alguna razon de la carrera. ( 5 modaidad 5to secundaria y 1 no sesistio).
por eso la razon de la diferencia de 6.</t>
        </r>
      </text>
    </comment>
    <comment ref="J392" authorId="0">
      <text>
        <r>
          <rPr>
            <b/>
            <sz val="8"/>
            <color indexed="81"/>
            <rFont val="Tahoma"/>
            <family val="2"/>
          </rPr>
          <t xml:space="preserve">UPYR: A NIVEL DE TAREA EN SU POI FISICO SI TIENE PERO A NIVEL DE ACTIVIDAD HAY CERO = 0
</t>
        </r>
      </text>
    </comment>
    <comment ref="M539" authorId="0">
      <text>
        <r>
          <rPr>
            <b/>
            <sz val="8"/>
            <color indexed="81"/>
            <rFont val="Tahoma"/>
            <family val="2"/>
          </rPr>
          <t>coordinar con la Escuela para que ponga cero ya que anivel financiero no ha gastado.</t>
        </r>
        <r>
          <rPr>
            <sz val="8"/>
            <color indexed="81"/>
            <rFont val="Tahoma"/>
            <family val="2"/>
          </rPr>
          <t xml:space="preserve">
</t>
        </r>
      </text>
    </comment>
    <comment ref="M618" authorId="0">
      <text>
        <r>
          <rPr>
            <b/>
            <sz val="8"/>
            <color indexed="81"/>
            <rFont val="Tahoma"/>
            <family val="2"/>
          </rPr>
          <t>ur: pedir evidencias</t>
        </r>
        <r>
          <rPr>
            <sz val="8"/>
            <color indexed="81"/>
            <rFont val="Tahoma"/>
            <family val="2"/>
          </rPr>
          <t xml:space="preserve">
</t>
        </r>
      </text>
    </comment>
    <comment ref="M623" authorId="0">
      <text>
        <r>
          <rPr>
            <b/>
            <sz val="8"/>
            <color indexed="81"/>
            <rFont val="Tahoma"/>
            <family val="2"/>
          </rPr>
          <t>coordinar con la Escuela para que ponga cero ya que anivel financiero no ha gastado.</t>
        </r>
        <r>
          <rPr>
            <sz val="8"/>
            <color indexed="81"/>
            <rFont val="Tahoma"/>
            <family val="2"/>
          </rPr>
          <t xml:space="preserve">
</t>
        </r>
      </text>
    </comment>
    <comment ref="J651" authorId="0">
      <text>
        <r>
          <rPr>
            <b/>
            <sz val="8"/>
            <color indexed="81"/>
            <rFont val="Tahoma"/>
            <family val="2"/>
          </rPr>
          <t xml:space="preserve">UR: Hay programado "1" para la primera tarea mas no para la segunda.
</t>
        </r>
      </text>
    </comment>
    <comment ref="M842" authorId="0">
      <text>
        <r>
          <rPr>
            <b/>
            <sz val="8"/>
            <color indexed="81"/>
            <rFont val="Tahoma"/>
            <family val="2"/>
          </rPr>
          <t>UR: Programado en la primera tarea "1" y jecutado igual "1", y en la segunda tarea que es para la evaluacion no tieneprogramado nada.</t>
        </r>
      </text>
    </comment>
    <comment ref="M847" authorId="0">
      <text>
        <r>
          <rPr>
            <b/>
            <sz val="8"/>
            <color indexed="81"/>
            <rFont val="Tahoma"/>
            <family val="2"/>
          </rPr>
          <t>UR: Tiene programado en la primera tarea "1" y ejecutado "1", pero en la segunda tarea no tien programado nada por tanto seri cero ya que esta es la esencia de la evaluación.</t>
        </r>
        <r>
          <rPr>
            <sz val="8"/>
            <color indexed="81"/>
            <rFont val="Tahoma"/>
            <family val="2"/>
          </rPr>
          <t xml:space="preserve">
</t>
        </r>
      </text>
    </comment>
    <comment ref="M931" authorId="0">
      <text>
        <r>
          <rPr>
            <b/>
            <sz val="8"/>
            <color indexed="81"/>
            <rFont val="Tahoma"/>
            <family val="2"/>
          </rPr>
          <t>Escuela para que ponga cero ya que anivel financiero no ha gastado.</t>
        </r>
        <r>
          <rPr>
            <sz val="8"/>
            <color indexed="81"/>
            <rFont val="Tahoma"/>
            <family val="2"/>
          </rPr>
          <t xml:space="preserve">
</t>
        </r>
      </text>
    </comment>
    <comment ref="M954" authorId="0">
      <text>
        <r>
          <rPr>
            <b/>
            <sz val="8"/>
            <color indexed="81"/>
            <rFont val="Tahoma"/>
            <family val="2"/>
          </rPr>
          <t>UR: AQUÍ MEDICINA HA CONSIDERADO "1" EL CUAL NO .</t>
        </r>
      </text>
    </comment>
  </commentList>
</comments>
</file>

<file path=xl/sharedStrings.xml><?xml version="1.0" encoding="utf-8"?>
<sst xmlns="http://schemas.openxmlformats.org/spreadsheetml/2006/main" count="10123" uniqueCount="368">
  <si>
    <t>UNIVERSIDAD NACIONAL JOSE FAUSTINO SANCHEZ CARRION</t>
  </si>
  <si>
    <t>UNIDAD DE PLANEAMIENTO Y RACIONALIZACION</t>
  </si>
  <si>
    <t>OFICINA DE PLANIFICACION PRESUPUESTO E INFRAESTRUCTURA</t>
  </si>
  <si>
    <t>(CUMPLIMIENTO DE METAS FÍSICAS)</t>
  </si>
  <si>
    <t>TIPO DE PRESUPUESTO</t>
  </si>
  <si>
    <t>:</t>
  </si>
  <si>
    <t>PROGRAMA PRESUPUESTAL CON ENFOQUE A RESULTADOS (PpR)</t>
  </si>
  <si>
    <t>PROGRAMA PRESUPUESTAL</t>
  </si>
  <si>
    <t>PROGRAMA DE FORMACIÓN UNIVERSITARIA DE PREGRADO</t>
  </si>
  <si>
    <t xml:space="preserve">CATEGORIA ESTRUCTURAL                </t>
  </si>
  <si>
    <t>ACTIVIDAD</t>
  </si>
  <si>
    <t>COD. TAREA</t>
  </si>
  <si>
    <t>P1</t>
  </si>
  <si>
    <t>Unid. Medida Actividad</t>
  </si>
  <si>
    <t>P2</t>
  </si>
  <si>
    <t>P3</t>
  </si>
  <si>
    <t>P4</t>
  </si>
  <si>
    <t>Acción</t>
  </si>
  <si>
    <t>CALIFICACIÓN</t>
  </si>
  <si>
    <t>ACTIVIDADES</t>
  </si>
  <si>
    <t>FORMACIÓN UNIVERSITARIA DE PREGRADO</t>
  </si>
  <si>
    <t>a</t>
  </si>
  <si>
    <t xml:space="preserve"> Deficiente</t>
  </si>
  <si>
    <t>Regular</t>
  </si>
  <si>
    <t>Bueno</t>
  </si>
  <si>
    <t>Muy Bueno</t>
  </si>
  <si>
    <t>ESCALA</t>
  </si>
  <si>
    <t>ESCUELA ACADÉMICO PROFESIONAL DE ADMINISTRACIÓN</t>
  </si>
  <si>
    <t>ESCUELA ACADÉMICO PROFESIONAL DE NEGOCIOS INTERNACIONALES</t>
  </si>
  <si>
    <t>ESCUELA ACADÉMICO PROFESIONAL DE GESTIÓN EN TURISMO Y HOTELERÍA</t>
  </si>
  <si>
    <t>ESCUELA ACADÉMICO PROFESIONAL DE INGENIERIA AMBIENTAL</t>
  </si>
  <si>
    <t>ESCUELA ACADÉMICO PROFESIONAL DE INDUSTRIAS ALIMENTARIAS</t>
  </si>
  <si>
    <t>ESCUELA ACADÉMICO PROFESIONAL DE FISICA</t>
  </si>
  <si>
    <t>ESCUELA ACADÉMICO PROFESIONAL DE TRABAJO SOCIAL</t>
  </si>
  <si>
    <t>EAP</t>
  </si>
  <si>
    <t>%</t>
  </si>
  <si>
    <t>FACULTAD DE BROMATOLOGIA Y NUTRICIÓN</t>
  </si>
  <si>
    <t>EAP. DE BROMATOLOGIA Y NUTRICIÓN</t>
  </si>
  <si>
    <t>FACULTAD DE CIENCIAS EMPRESARIALES</t>
  </si>
  <si>
    <t>EAP. DE ADMINISTRACIÓN</t>
  </si>
  <si>
    <t>EAP. DE NEGOCIOS INTERNACIONALES</t>
  </si>
  <si>
    <t>EAP. DE GESTIÓN EN TURISMO Y HOTELERIA</t>
  </si>
  <si>
    <t>FACULTAD DE INGENIERIA AGRARI, INDUSTRIAS ALIMENTARIAS Y AMBIENTAL</t>
  </si>
  <si>
    <t>EAP. DE INGENIERIA AGRONOMICA</t>
  </si>
  <si>
    <t>EAP. DE INGENIERIA ZOOTECNICA</t>
  </si>
  <si>
    <t>EAP. DE INGENIERIA AMBIENTAL</t>
  </si>
  <si>
    <t>EAP. DE INDUSTRIAS ALIMENTARIAS</t>
  </si>
  <si>
    <t>FACULTAD DE CIENCIAS CONTABLES ECONOMICAS Y FINANCIERAS</t>
  </si>
  <si>
    <t>EAP. DE CIENCIAS CONTABLES</t>
  </si>
  <si>
    <t>EAP.DE ECONOMIA Y FINANZAS</t>
  </si>
  <si>
    <t>FACULTAD DE CIENCIAS</t>
  </si>
  <si>
    <t>EAP. DE MATEMÁTICA APLICADA</t>
  </si>
  <si>
    <t>EAP. DE FISICA</t>
  </si>
  <si>
    <t>EAP. DE ESTADISTICA</t>
  </si>
  <si>
    <t>FACULTAD DE CIENCIAS SOCIALES</t>
  </si>
  <si>
    <t>EAP. DE TRABAJO SOCIAL</t>
  </si>
  <si>
    <t>EAP. DE SOCIOLOGIA</t>
  </si>
  <si>
    <t>EAP. DE CIENCIAS DE LA COMUNICACIÓN</t>
  </si>
  <si>
    <t>FACULTAD DE DERECHO Y CIENCIAS POLITICAS</t>
  </si>
  <si>
    <t>EAP. DE DERECHO Y CIENCIAS POLITICAS</t>
  </si>
  <si>
    <t>FACULTAD DE EDUCACIÓN</t>
  </si>
  <si>
    <t>EAP. DE EDUCACIÓN INICIAL</t>
  </si>
  <si>
    <t>EAP. DE EDUCACIÓN PRIMARIA</t>
  </si>
  <si>
    <t>EAP. DE EDUCACIÓN SECUNDARIA</t>
  </si>
  <si>
    <t>EAP. DE EDUCACIÓN FISICA Y DEPORTE</t>
  </si>
  <si>
    <t>EAP. DE EDUCACIÓN TECNOLOGICA</t>
  </si>
  <si>
    <t>EAP. DE EDUACIÓN SEMI ESCOLARIZADO (EAPESE)</t>
  </si>
  <si>
    <t>FACULTAD DE INGENIERIA INDUSTRIAL, SISTEMAS E INFORMATICA</t>
  </si>
  <si>
    <t>EAP. DE INGENIRIA INDUSTRIAL</t>
  </si>
  <si>
    <t>EAP. DE INGENIERIA DE SISTEMAS</t>
  </si>
  <si>
    <t>EAP. DE INGENIERIA INFORMATICA</t>
  </si>
  <si>
    <t>EAP. DE INGENIERIA ELECTRONICA</t>
  </si>
  <si>
    <t>EAP. DE INGENIERIA CIVIL</t>
  </si>
  <si>
    <t>FACULTAD DE INGENIERIA PESQUERA</t>
  </si>
  <si>
    <t>EAP. DE INGENIERIA PESQUERA</t>
  </si>
  <si>
    <t>FACULTAD DE INGENIERIA QUIMICA Y METALURGICA</t>
  </si>
  <si>
    <t>EAP. DE INGENIERIA METALURGICA</t>
  </si>
  <si>
    <t>EAP. DE INGENIERIA QUIMICA</t>
  </si>
  <si>
    <t>FACULTAD DE MEDICINA HUMANA</t>
  </si>
  <si>
    <t>EAP. DE MEDICINA HUMANA</t>
  </si>
  <si>
    <t>EAP. DE ENFERMERIA</t>
  </si>
  <si>
    <t>A NIVEL DE TAREA</t>
  </si>
  <si>
    <t>ANEXO Nº 02 (CUANTITATIVO)</t>
  </si>
  <si>
    <t>COD. PROD</t>
  </si>
  <si>
    <t>PRODUCTOS</t>
  </si>
  <si>
    <t>COD. ACT.</t>
  </si>
  <si>
    <t xml:space="preserve">ACTIVIDADES </t>
  </si>
  <si>
    <t>COD. TAREAS</t>
  </si>
  <si>
    <t>TAREAS Y/O ACCIONES</t>
  </si>
  <si>
    <t>U. Medida Tareas</t>
  </si>
  <si>
    <t>U. MEDIDA ACTIV.</t>
  </si>
  <si>
    <t>OBJETIVO ESTRATÉTIGICO: REFORZAR DE MANERA DECIDIDA LA GESTION PEDAGOGICA Y LA DOCENCIA UNIV. PARA OBTENER VENTAJAS COMPETITIVAS PERDURABLES EN EL MERCADO EDUCATIVO UNIVERSITARIO /  E IMPLEMENTAR EL USO DE LA TECNOLOGIA DE INFORMACION Y DEL CONOCIMIENTO</t>
  </si>
  <si>
    <t>UNIVERSIDADES CUENTAN CON UN PROCESO EFECTIVO DE INCORPORACION E INTEGRACION DE ESTUDIANTES</t>
  </si>
  <si>
    <t>INCORPORACION DE NUEVOS ESTUDIANTES DE ACUERDO AL PERFIL DE INGRESANTES</t>
  </si>
  <si>
    <t>ALUMNO</t>
  </si>
  <si>
    <t>ESTUDIANTE</t>
  </si>
  <si>
    <t>IMPLEMENTACION DE MECANISMOS DE ORIENTACION, TUTORIA Y APOYO ACADEMICO PARA INGRESANTES</t>
  </si>
  <si>
    <t>DOCENTE CAPACITADO</t>
  </si>
  <si>
    <t>DOCENTE</t>
  </si>
  <si>
    <t>CURRÍCULO</t>
  </si>
  <si>
    <t>AULA EQUIPADA</t>
  </si>
  <si>
    <t>LABORATORIO EQUIPADO Y ABASTECIDO</t>
  </si>
  <si>
    <t>P5</t>
  </si>
  <si>
    <t>CARRERA PROFESIONAL ACREDITADA</t>
  </si>
  <si>
    <t>CARRERA PROFESIONAL</t>
  </si>
  <si>
    <t>PERSONA CAPACITADA</t>
  </si>
  <si>
    <t>OBJETIVO ESTRATÉTIGICO: BASES PARA LOGRAR LA ACREDITACION EN LAS CARRERAS PROFESIONALES DE LA U.N.J.F.S.C.</t>
  </si>
  <si>
    <t>ACCIONES COMUNES PARA EL APOYO EN LA GESTION ACADEMICO Y EL LOGRO DE RESULTADOS</t>
  </si>
  <si>
    <t>DESARROLLO DE LA EDUCACION SUPERIOR DE PRE GRADO</t>
  </si>
  <si>
    <t>NO CORRESPONDE</t>
  </si>
  <si>
    <t>GESTION ADMINISTRATIVA PARA EL APOYO A LA ACTIVIDAD ACADEMICA</t>
  </si>
  <si>
    <t>ACCION</t>
  </si>
  <si>
    <t>U. MEDIDA PROD.</t>
  </si>
  <si>
    <t>ESCUELA ACADÉMICO PROFESIONAL DE BROMATOLOGÍA Y NUTRICIÓN</t>
  </si>
  <si>
    <t>ESCUELA ACADÉMICO PROFESIONAL DE CIENCIAS CONTABLES</t>
  </si>
  <si>
    <t>ESCUELA ACADÉMICO PROFESIONAL DE ECONOMIA Y FINANZAS</t>
  </si>
  <si>
    <t>ESCUELA ACADÉMICO PROFESIONAL DE MATEMÁTICA APLICADA</t>
  </si>
  <si>
    <t>ESCUELA ACADÉMICO PROFESIONAL DE SOCIOLOGIA</t>
  </si>
  <si>
    <t>ESCUELA ACADÉMICO PROFESIONAL DE CIENCIAS DE LA COMUNICACIÓN</t>
  </si>
  <si>
    <t>ESCUELA ACADÉMICO PROFESIONAL DE DERECHO Y CIENCIAS POLITICAS</t>
  </si>
  <si>
    <t>ESCUELA ACADÉMICO PROFESIONAL DE EDUCACIÓN INICIAL</t>
  </si>
  <si>
    <t>ESCUELA ACADÉMICO PROFESIONAL DE EDUCACIÓN PRIMARIA</t>
  </si>
  <si>
    <t>ESCUELA ACADÉMICO PROFESIONAL DE EDUCACIÓN SECUNDARIA</t>
  </si>
  <si>
    <t>ESCUELA ACADÉMICO PROFESIONAL DE EDUCACIÓN FISICA Y DEPORTE</t>
  </si>
  <si>
    <t>ESCUELA ACADÉMICO PROFESIONAL DE EDUCACIÓN TECNOLOGICA</t>
  </si>
  <si>
    <t>ESCUELA ACADÉMICO PROFESIONAL DE EDUCACIÓN SEMI ESCOLARIZADO (EAPESE)</t>
  </si>
  <si>
    <t>ESCUELA ACADÉMICO PROFESIONAL DE INGENIERIA INDUSTRIAL</t>
  </si>
  <si>
    <t>ESCUELA ACADÉMICO PROFESIONAL DE INGENIERIA DE SISTEMAS</t>
  </si>
  <si>
    <t>ESCUELA ACADÉMICO PROFESIONAL DE INGENIERIA INFORMÁTICA</t>
  </si>
  <si>
    <t>ESCUELA ACADÉMICO PROFESIONAL DE INGENIERIA ELECTRONICA</t>
  </si>
  <si>
    <t>ESCUELA ACADÉMICO PROFESIONAL DE INGENIERIA CIVIL</t>
  </si>
  <si>
    <t>ESCUELA ACADÉMICO PROFESIONAL DE INGENIERIA PESQUERA</t>
  </si>
  <si>
    <t>ESCUELA ACADÉMICO PROFESIONAL DE INGENIERIA METALURGICA</t>
  </si>
  <si>
    <t>ESCUELA ACADÉMICO PROFESIONAL DE ESTADISTICA E INFORMÁTICA</t>
  </si>
  <si>
    <t>ESCUELA ACADÉMICO PROFESIONAL DE BIOLOGIA</t>
  </si>
  <si>
    <t>ESCUELA ACADÉMICO PROFESIONAL DE INGENIERIA ACUICOLA</t>
  </si>
  <si>
    <t>A NIVEL DE ACTIVIDAD</t>
  </si>
  <si>
    <t>TOTAL PROGR.</t>
  </si>
  <si>
    <t>I SEM</t>
  </si>
  <si>
    <t>TOTAL EJEC.</t>
  </si>
  <si>
    <t>% EJEC AL I SEM</t>
  </si>
  <si>
    <t>EVALUACIÓN AL I SEMESTRE DEL PLAN OPERATIVO DEL AÑO FISCAL 2014</t>
  </si>
  <si>
    <r>
      <t xml:space="preserve">Revisión y/o actualización de los perfiles de cada carrera, planificación, organización, ejecución, evaluación e informe de cada Proceso de Admisión y acreditación de los ingresantes </t>
    </r>
    <r>
      <rPr>
        <sz val="9"/>
        <color theme="0" tint="-0.499984740745262"/>
        <rFont val="Calibri"/>
        <family val="2"/>
        <scheme val="minor"/>
      </rPr>
      <t>(A CARGO DE LA OFICINA DE ADMISION).</t>
    </r>
  </si>
  <si>
    <t>P1A2T1</t>
  </si>
  <si>
    <r>
      <t xml:space="preserve">Evaluación psicológica, orientación vocacional, entrega de directorio, atención de servicios universitarios, sociales y notificación de responsabilidades  a todos los ingresantes del primer ciclo </t>
    </r>
    <r>
      <rPr>
        <sz val="9"/>
        <color theme="0" tint="-0.499984740745262"/>
        <rFont val="Calibri"/>
        <family val="2"/>
        <scheme val="minor"/>
      </rPr>
      <t>(A cargo de OBU).</t>
    </r>
  </si>
  <si>
    <t>Alumno (Ingresante asistido)</t>
  </si>
  <si>
    <t>P1A2T2</t>
  </si>
  <si>
    <r>
      <t>Realización de actividades de integración entre los ingresantes: bienvenida al cachimbo, jornadas y/o paseos de recreación, campeonatos, entre otros</t>
    </r>
    <r>
      <rPr>
        <sz val="9"/>
        <color theme="0" tint="-0.499984740745262"/>
        <rFont val="Calibri"/>
        <family val="2"/>
        <scheme val="minor"/>
      </rPr>
      <t xml:space="preserve"> (A cargo de OBU).</t>
    </r>
  </si>
  <si>
    <t>P1A2T3</t>
  </si>
  <si>
    <r>
      <t xml:space="preserve">Asesoría en métodos de estudios y organización del tiempo a los estudiantes; así como tutoría académica e incorporación a un círculo de estudios para ingresantes con bajo rendimiento académico </t>
    </r>
    <r>
      <rPr>
        <sz val="9"/>
        <color rgb="FF0000CC"/>
        <rFont val="Calibri"/>
        <family val="2"/>
        <scheme val="minor"/>
      </rPr>
      <t>(A cargo Fac).</t>
    </r>
  </si>
  <si>
    <t>P1A1</t>
  </si>
  <si>
    <t>P1A1T1</t>
  </si>
  <si>
    <r>
      <t xml:space="preserve"> Revisión y actualización del perfil de ingresantes </t>
    </r>
    <r>
      <rPr>
        <b/>
        <sz val="9"/>
        <color rgb="FF0000CC"/>
        <rFont val="Calibri"/>
        <family val="2"/>
        <scheme val="minor"/>
      </rPr>
      <t>(A cargo Fac.)</t>
    </r>
  </si>
  <si>
    <t>Ingresante de acuerdo al perfil</t>
  </si>
  <si>
    <t>P1A1T2</t>
  </si>
  <si>
    <t>P1A2</t>
  </si>
  <si>
    <t>PROGRAMA DE FORTALECIMIENTO DE CAPACIDADES Y EVALUACIÓN DEL DESEMPEÑO DOCENTE</t>
  </si>
  <si>
    <t>P2A1</t>
  </si>
  <si>
    <t>PROGRAMA DE FORTALECIMIENTO DE CAPACIDADES DE LOS DOCENTES EN METODOLOGÍAS, INVESTIGACIÓN Y USO DE TECNOLOGÍAS PARA LA ENSEÑANZA.</t>
  </si>
  <si>
    <t>P2A1T1</t>
  </si>
  <si>
    <t>Selección de los docentes a capacitarse, a partir de la información obtenida en el diagnóstico.</t>
  </si>
  <si>
    <t>Docente a capacitarse</t>
  </si>
  <si>
    <t>P2A1T2</t>
  </si>
  <si>
    <t>Preparación y ejecución del programa de capacitación, en función a la información obtenida en la etapa de diagnóstico.</t>
  </si>
  <si>
    <t>Docente (Asistencia)</t>
  </si>
  <si>
    <t>P2A1T3</t>
  </si>
  <si>
    <t>Evaluación de los resultados una vez concluido el proceso de capacitación, realizada por la entidad capacitadora y por los alumnos.</t>
  </si>
  <si>
    <t>Docente capacitado</t>
  </si>
  <si>
    <t>P2A2</t>
  </si>
  <si>
    <t>IMPLEMENTACIÓN DE UN SISTEMA DE SELECCIÓN SEGUIMIENTO Y EVALUACIÓN DOCENTE.</t>
  </si>
  <si>
    <t>P2A2T1</t>
  </si>
  <si>
    <t>Rediseño del proceso de incorporación de nuevos docentes, elaboración de los perfiles y actualización de reglamentos de concurso de merito de la Universidad.</t>
  </si>
  <si>
    <t>Nuevo docente evaluado</t>
  </si>
  <si>
    <t>DOCENTE  EVALUADO</t>
  </si>
  <si>
    <t>P2A2T2</t>
  </si>
  <si>
    <t>Elaboración de normativa e instrumentos de seguimiento y evaluación, aplicación, sistematización de los resultados de los instrumentos de seguimiento y evaluación, informes, retroalimentación y publiación de resultados.</t>
  </si>
  <si>
    <t>Docente evaluado</t>
  </si>
  <si>
    <t>P2A3</t>
  </si>
  <si>
    <t>IMPLEMENTACIÓN DE UN PROGRAMA DE FOMENTO (FONDO CONCURSABLE) A PROYECTOS DE INVESTIGACIÓN FORMATIVA DESARROLLADOS POR ESTUDIANTES Y DOCENTES DE PRE GRADO.</t>
  </si>
  <si>
    <t>P2A3T1</t>
  </si>
  <si>
    <t>Coordinación para designación del Comité de Evaluación Ad hoc (CONCYTEC); elaboración de bases del concurso, reglamentos, procedimientos para la administración del fondo, convocatoria, difusión y ejecución del concurso de proyectos de investigación de ciencia y tecnología.</t>
  </si>
  <si>
    <t>PROYECTO DE INVESTIGACIÓN FINANCIADO</t>
  </si>
  <si>
    <t>P2A3T2</t>
  </si>
  <si>
    <t>Administración del fondo; seguimiento a la ejecución de los proyectos; y evaluación de resultados de cada proyecto.</t>
  </si>
  <si>
    <t>Proyecto de investigación financiado</t>
  </si>
  <si>
    <t>CURRÍCULOS DE LAS CARRERAS PROFESIONALES DE PRE-GRADO ACTUALIZADOS Y ARTICULADOS A LOS PROCESOS PRODUCTIVOS Y SOCIALES</t>
  </si>
  <si>
    <t>P3A1</t>
  </si>
  <si>
    <t>REVISIÓN Y ACTUALIZACIÓN PERIÓDICA Y OPORTUNA DE LOS CURRÍCULOS</t>
  </si>
  <si>
    <t>P3A1T1</t>
  </si>
  <si>
    <t>Capacitación de los equipos técnicos a cargo de la evaluación y actualización curricular de las carreras seleccionadas; realización del estudio de mercado de la carrera seleccionada y diseño del sistema de evaluación curricular.</t>
  </si>
  <si>
    <t>Currículo evaluado</t>
  </si>
  <si>
    <t>CURRÍCULO ACTUALIZADO</t>
  </si>
  <si>
    <t>P3A1T2</t>
  </si>
  <si>
    <t>Implementación de los currículos actualizados: difusión, capacitación de los docentes sobre contenidos, actualización de silabos y evaluación.</t>
  </si>
  <si>
    <t>Currículo actualizado</t>
  </si>
  <si>
    <t>DOTACIÓN DE AULAS, LABORATORIOS Y BIBLIOTECAS PARA LOS ESTUDIANTES DE PREGRADO</t>
  </si>
  <si>
    <t>P4A1</t>
  </si>
  <si>
    <t>DOTACION DE INFRAESTRUCTURA Y EQUIPAMIENTO BÁSICO DE AULAS</t>
  </si>
  <si>
    <t>P4A1T1</t>
  </si>
  <si>
    <t>Equipamiento de aulas existentes, necesidad de nuevas aulas equipadas (según estándar), reposición de equipos, mantenimiento, dotación de insumos y materiales de acuerdo a los indices de utilización y crecimiento poblacional de los alumnos y priorización.</t>
  </si>
  <si>
    <t>Aula equipada</t>
  </si>
  <si>
    <t>P4A2</t>
  </si>
  <si>
    <t>DOTACIÓN DE LABORATORIOS, EQUIPOS E INSUMOS</t>
  </si>
  <si>
    <t>P4A2T1</t>
  </si>
  <si>
    <t>Identificación de las necesidades de insumos y de nuevo equipamiento en los laboratorios existentes, así como de nuevos laboratorios (según requerim. de las espec.), Programación y gestión de reposición de equipos, mantenimiento, dotación de insumos y materiales de acuerdo al estándar,  índices de utilización de infraestructura y crecimiento poblacional de los alumnos, priorización.</t>
  </si>
  <si>
    <t>Laboratorio equipado y abastecido</t>
  </si>
  <si>
    <t>P4A3</t>
  </si>
  <si>
    <t>DOTACIÓN DE BIBLIOTECAS ACTUALIZADAS</t>
  </si>
  <si>
    <t>P4A3T1</t>
  </si>
  <si>
    <t>Identificación de la necesidad de actualización del material bibliográfico, de la necesidad de implementación de recursos virtuales, de nuevo equipamiento y mobiliario (estándares CONEAU), de la programación y gestión de reposición de bibliografía, equipos, insumos, materiales  y mantenimiento mobiliario; así como la necesidad de nuevas bibliotecas según índices de utilización de infraestructura y crecimiento poblacional de los alumnos; priorización.</t>
  </si>
  <si>
    <t>Biblioteca con recursos actualizados</t>
  </si>
  <si>
    <t>BIBLIOTECA CON RECUSOS ACTUALIZADOS</t>
  </si>
  <si>
    <t>GESTIÓN DE LA CALIDAD DE LAS CARRERAS PROFESIONALES</t>
  </si>
  <si>
    <t>P5A1</t>
  </si>
  <si>
    <t>EVALUACIÓN Y ACREDITACIÓN DE CARRERAS PROFESIONALES</t>
  </si>
  <si>
    <t>P5A1T1</t>
  </si>
  <si>
    <t>Gestionar los planes de mejora producto de la autoevaluación orientado a la acreditación según CONEAU.</t>
  </si>
  <si>
    <t>Carrera profesional con informe Final para acreditación</t>
  </si>
  <si>
    <t>P5A1T2</t>
  </si>
  <si>
    <t xml:space="preserve">Establecimiento de documentación, implementación y mantenimiento del sistema de gestión de la calidad de las unidades académicas. </t>
  </si>
  <si>
    <t>Sistema de Gestión de calidad Implementado</t>
  </si>
  <si>
    <t>P5A2</t>
  </si>
  <si>
    <t>PROGRAMA DE CAPACITACIÓN PARA LOS MIEMBROS DE LOS COMITES DE ACREDITACIÓN, DOCENTES Y ADMINISTRATIVOS DE LAS CARRERAS PROFESIONALES</t>
  </si>
  <si>
    <t>P5A2T1</t>
  </si>
  <si>
    <t>Gestión del Programa de capacitación dirigido a los docentes y administrativos</t>
  </si>
  <si>
    <t>Persona capacitada</t>
  </si>
  <si>
    <t>ACO</t>
  </si>
  <si>
    <t>ACO1</t>
  </si>
  <si>
    <t>ACO1T1</t>
  </si>
  <si>
    <t>Desarrollo de la enseñanza de Pre Grado - Semestre I y II  de cada Año Fiscal</t>
  </si>
  <si>
    <t>ACO2</t>
  </si>
  <si>
    <t>ACO2T1</t>
  </si>
  <si>
    <t>Optimización de la gestión administrativa.</t>
  </si>
  <si>
    <t>ACO2T2</t>
  </si>
  <si>
    <t>Aquisición, reparación y uso de equipos, mobiliarios, insumos y mantenimiento de infraestructura.</t>
  </si>
  <si>
    <t>ACO2T3</t>
  </si>
  <si>
    <t>Organización de acciones para la actualizacion profesional de graduados, según las modalidades de titulación (Ley Universitaria  23733)</t>
  </si>
  <si>
    <t>ACO2T4</t>
  </si>
  <si>
    <t xml:space="preserve">Identificación de problemas, planificación, organización, ejecución, evaluación e informe de los Centros Experimentales </t>
  </si>
  <si>
    <t>ESCUELA ACADÉMICO PROFESIONAL DE AGRONOMÍA</t>
  </si>
  <si>
    <t>ESCUELA ACADÉMICO PROFESIONAL ZOOTECNIA</t>
  </si>
  <si>
    <t>ESCUELA ACADÉMICO PROFESIONAL DE INGENIERIA QUIMICA</t>
  </si>
  <si>
    <t>ESCUELA ACADÉMICO PROFESIONAL DE MEDICINA HUMANA</t>
  </si>
  <si>
    <t>ESCUELA ACADÉMICO PROFESIONAL DE ENFERMERIA</t>
  </si>
  <si>
    <t>RESUMEN GENERAL POR ESCUELA ACADÉMICO PROFESIONAL</t>
  </si>
  <si>
    <t>PLAN OPERATIVO 2014</t>
  </si>
  <si>
    <t>OFICINA DE PLANIFICACION, PRESUPUESTO E INFRAESTRUCTURA</t>
  </si>
  <si>
    <t>DETALLE DE LAS METAS FISICAS A NIVEL DE ACTIVIDADES Y AREAS RESPONSABLES</t>
  </si>
  <si>
    <t>DETALLE DE LA META FÍSICA</t>
  </si>
  <si>
    <t>MESES</t>
  </si>
  <si>
    <t>ENERO</t>
  </si>
  <si>
    <t>FEBRERO</t>
  </si>
  <si>
    <t>MARZO</t>
  </si>
  <si>
    <t>ABRIL</t>
  </si>
  <si>
    <t>MAYO</t>
  </si>
  <si>
    <t>JUNIO</t>
  </si>
  <si>
    <t>JULIO</t>
  </si>
  <si>
    <t>AGOSTO</t>
  </si>
  <si>
    <t>SETIEMBRE</t>
  </si>
  <si>
    <t>OCTUBRE</t>
  </si>
  <si>
    <t>NOVIEMBRE</t>
  </si>
  <si>
    <t>DICIEMBRE</t>
  </si>
  <si>
    <t>META FISICA TOTAL</t>
  </si>
  <si>
    <t>RESPONSABLE</t>
  </si>
  <si>
    <t>Reunión de coordinación y de trabajo con las Unidades adcritas a la OPPeI.</t>
  </si>
  <si>
    <t>OPPeI</t>
  </si>
  <si>
    <t>Formulación Plan Operativo Institucional - POI-2014</t>
  </si>
  <si>
    <t>Evaluación Anual del POI - 2013</t>
  </si>
  <si>
    <t>Evaluación Primer Semestre del POI - 2014</t>
  </si>
  <si>
    <t>Formulación del PEI 2014 - 2021</t>
  </si>
  <si>
    <t>Evaluación del PEI - 2013 Anual</t>
  </si>
  <si>
    <t>Formulación del TUPA</t>
  </si>
  <si>
    <t>Actualización del MOF</t>
  </si>
  <si>
    <t>Actualización del CAP</t>
  </si>
  <si>
    <t>Formulación Directiva de Cja Chica</t>
  </si>
  <si>
    <t>Formulación Directiva de Retribución Económica</t>
  </si>
  <si>
    <t>Formulación Directiva de Viáticos y Pasajes</t>
  </si>
  <si>
    <t>Directiva para la Formulación del POI y Presupuesto de la UNJFSC.</t>
  </si>
  <si>
    <t>Directiva de Evaluación de los Planes Estratégicos Institucionales</t>
  </si>
  <si>
    <t>Directiva de Evaluación de los Planes Operativos Institucionale de la UNJFSC</t>
  </si>
  <si>
    <t>Memoria Institucional 2013.</t>
  </si>
  <si>
    <t>Actualización del Cuadro de Cargo Administrativo y su equivalencia funcional</t>
  </si>
  <si>
    <t>UPyR</t>
  </si>
  <si>
    <t>Formulación del Presupuesto Multianual 2015 - 2018</t>
  </si>
  <si>
    <t>Formulación del Presupuesto Institucional 2015</t>
  </si>
  <si>
    <t>Evaluación Anual del Presupuesto Institucional 2013</t>
  </si>
  <si>
    <t>Evaluación Primer Semestre del Presupuesto 2014</t>
  </si>
  <si>
    <t>Formalizaciones de Modificaciones Presupuestales</t>
  </si>
  <si>
    <t>UPEP</t>
  </si>
  <si>
    <t>Formular el Plan Anual de Inversiones y Equipamiento de Infraestructura 2014</t>
  </si>
  <si>
    <t>Acciones administrativas para la Ejecución de los Proyectos de Inversión</t>
  </si>
  <si>
    <t>Acciones Administrativas para liquidaciones de Obras</t>
  </si>
  <si>
    <t>UIDF</t>
  </si>
  <si>
    <t>U. ESTADISTICA</t>
  </si>
  <si>
    <t>TOTAL</t>
  </si>
  <si>
    <t>Anuario Estadistico 2013</t>
  </si>
  <si>
    <t>NOTA: En la primera actividad P1A1 en un principio se tuvo un total de 3298 parael año y 1649 para el primer semestre pero despues se modifico aplicando el grado de deserción 14.3% que se aplico en coordinación con los jefes y se bajo a 2826 para el año y 1413 para el  I semestre, que esta aprobado con resolución N° 1075-2014-UNJFSC.</t>
  </si>
  <si>
    <t>EJECUTADO</t>
  </si>
  <si>
    <t>A NIVEL DE PROUCTO</t>
  </si>
  <si>
    <t>TOTAL PROGRAMADO</t>
  </si>
  <si>
    <t>TOTAL EJECUTADO</t>
  </si>
  <si>
    <t>NOTA 1: Esta Evaluación a comparación con las anteriores evaluaciones se esta evaluando a nivel de actividad y de producto y no de tarea, ya que estos formatos son los últimos aprobados con RESOLUCION RECTORAL N° 1176-2014-UNJFSC; por lo cual se esta explicando la evaluacion del Producto 3, este a su vez tiene una actividad y dos tareas en el cual para la primera tarea la gran mayoria tiene programado metas fisicas currículo evaluado (que son avances) pero para lo que es la segunda tarea que es la Meta de la actividad "Currícula Actualizado", solo se programó para tres escuelas que son: Contabilidad 1, Educación Secundaria 3 y Bromatología 1; al cual a nivel de actividad solo a estos se les esta evaluando.</t>
  </si>
  <si>
    <t>NOTA 2: Parecido ocurre en el Producto 5, en su primera actividad que tiene dos tareas (P5A1T1 Y P5A1T2), en la primera tarea casi todos tambien tienen programado pero en la segunda tarea que es la meta de la actividad "Carrera profesional Acreditada" solo esta programado para 4 escuelas los cuales son: Medicina Humana, Educación Inicial, Ed. Física y Deporte y Ingeniería Química.</t>
  </si>
  <si>
    <t>PRODUCTO 1 - ACTIVIDAD 2</t>
  </si>
  <si>
    <t>ESCUELAS QUE HAN REMITIDO QUE HAN ACTUALIZADO SUS CURRICULAS</t>
  </si>
  <si>
    <t>ESCUELAS QUE HAN REMITIDO QUE HAN TRABAJADO EL PRODUCTO 5</t>
  </si>
  <si>
    <t>si</t>
  </si>
  <si>
    <t>Escuela para que ponga cero ya que anivel financiero no ha gastado.</t>
  </si>
  <si>
    <t>SEM. I</t>
  </si>
  <si>
    <t xml:space="preserve">LO DE SOMBREADO AMARILLO ES A NIVEL DE ACTIVIDAD </t>
  </si>
  <si>
    <t>Y LOS SOMBREADO DE MORADO ES A NIVEL DE PRODUCTO</t>
  </si>
  <si>
    <t>RESUMEN</t>
  </si>
  <si>
    <t>BIBLIOTECA CON RECURSOS ACTUALIZADOS</t>
  </si>
  <si>
    <t>ESCUELA ACADÉMICO PROFESIONAL DE AGRONOMICA</t>
  </si>
  <si>
    <t>SEM. II</t>
  </si>
  <si>
    <t>% DE EJECUCION   ANUAL</t>
  </si>
  <si>
    <t>ANUAL</t>
  </si>
  <si>
    <t>% DE EJECUCION    ANUAL</t>
  </si>
  <si>
    <t>EVALUACIÓN  DEL PLAN OPERATIVO AL SEGUNDO SEMESTRE - ANUAL 2016</t>
  </si>
  <si>
    <t xml:space="preserve">FORMATO Nº 01 </t>
  </si>
  <si>
    <t>EVALUACIÓN DEL PLAN OPERATIVO DEL AÑO FISCAL  2016</t>
  </si>
  <si>
    <t xml:space="preserve">CATEGORIA PRESUPUESTAL     </t>
  </si>
  <si>
    <t>ACCIONES CENTRALES Y/0 APNOP</t>
  </si>
  <si>
    <t>MARCAR CON UNA "X"  LA PERIODICIDAD A LA QUE CORRESPONDE</t>
  </si>
  <si>
    <t>DENOMINACION UNIDAD ORGANICA</t>
  </si>
  <si>
    <t>APELLIDOS Y NOMBRES DEL RESPONSABLE 1</t>
  </si>
  <si>
    <t>SEMESTRAL</t>
  </si>
  <si>
    <t>COD. ACTIVIDAD</t>
  </si>
  <si>
    <t xml:space="preserve">TAREAS </t>
  </si>
  <si>
    <t>CANTIDAD PROGRAMADA</t>
  </si>
  <si>
    <t>CANTIDAD EJECUTADA</t>
  </si>
  <si>
    <t>META FISICA DE LA ACTIVIDAD</t>
  </si>
  <si>
    <t>PRINCIPAL LIMITACIÓN</t>
  </si>
  <si>
    <t>RECOMENDACIÓN</t>
  </si>
  <si>
    <t xml:space="preserve">TOTAL </t>
  </si>
  <si>
    <t>AVANCE %</t>
  </si>
  <si>
    <t>CALIFIC.</t>
  </si>
  <si>
    <t>Firma  y sello del Responsable del POI</t>
  </si>
  <si>
    <t>Firma  y sello del Jefe Inmediato o Decano</t>
  </si>
  <si>
    <r>
      <t>ANEXO Nº 02</t>
    </r>
    <r>
      <rPr>
        <b/>
        <sz val="12"/>
        <rFont val="Arial Narrow"/>
        <family val="2"/>
      </rPr>
      <t xml:space="preserve"> </t>
    </r>
  </si>
  <si>
    <t xml:space="preserve">EVALUACIÓN DEL PLAN OPERATIVO DEL AÑO FISCAL  2016                             PERIODICIDAD: </t>
  </si>
  <si>
    <t xml:space="preserve">CATEGORIA PRESUPUESTAL            </t>
  </si>
  <si>
    <t xml:space="preserve">PROGRAMA PRESUPUESTAL </t>
  </si>
  <si>
    <t>ACCIONES CENTRALES</t>
  </si>
  <si>
    <t>APNOP</t>
  </si>
  <si>
    <t>INDICAR LA CATEGORIA PRESUPUESTAL A LA QUE CORRESPONDE</t>
  </si>
  <si>
    <t>a)</t>
  </si>
  <si>
    <t>PRINCIPALES LOGROS OBTENIDOS</t>
  </si>
  <si>
    <t>b).</t>
  </si>
  <si>
    <t xml:space="preserve">IDENTIFICACIÓN DE PROBLEMAS PRESENTADOS </t>
  </si>
  <si>
    <t>n</t>
  </si>
  <si>
    <t>c).</t>
  </si>
  <si>
    <t>SUGERENCIAS O RECOMENDACIONES</t>
  </si>
  <si>
    <t>FORMATO N° 03 PROYECTOS DE INVESRSIONES</t>
  </si>
  <si>
    <t>EVALUACIÓN DEL PLAN OPERATIVO INSTITUCIONAL - AÑO :                                      PERIODICIDAD:</t>
  </si>
  <si>
    <t>PROYECTO EN EJECUCIÓN DE AVANCE FINANCIERO Y FIFICO</t>
  </si>
  <si>
    <t>PROYECTOS</t>
  </si>
  <si>
    <t>UBICACIÓN DEPARTAMENTO</t>
  </si>
  <si>
    <t>SITUACIÓN</t>
  </si>
  <si>
    <t>PLAZO</t>
  </si>
  <si>
    <t>FECHA INICIO</t>
  </si>
  <si>
    <t>RECURSOS (En Nuevos Soles)</t>
  </si>
  <si>
    <t>META PRESUPUESTADA</t>
  </si>
  <si>
    <t xml:space="preserve">PRESUPUESTO TOTAL DE PROYECTO </t>
  </si>
  <si>
    <t>INDICADOR DE AVANCE %</t>
  </si>
  <si>
    <t>UNIDAD DE MEDIDA</t>
  </si>
  <si>
    <t>PROGRAMADO Y/O MODIFICADO</t>
  </si>
  <si>
    <t>PROYECTO                                                                                                                                         OBJETIVO</t>
  </si>
</sst>
</file>

<file path=xl/styles.xml><?xml version="1.0" encoding="utf-8"?>
<styleSheet xmlns="http://schemas.openxmlformats.org/spreadsheetml/2006/main" xmlns:mc="http://schemas.openxmlformats.org/markup-compatibility/2006" xmlns:x14ac="http://schemas.microsoft.com/office/spreadsheetml/2009/9/ac" mc:Ignorable="x14ac">
  <fonts count="89" x14ac:knownFonts="1">
    <font>
      <sz val="11"/>
      <color theme="1"/>
      <name val="Calibri"/>
      <family val="2"/>
      <scheme val="minor"/>
    </font>
    <font>
      <sz val="9"/>
      <name val="Arial Narrow"/>
      <family val="2"/>
    </font>
    <font>
      <b/>
      <u/>
      <sz val="14"/>
      <name val="Arial Narrow"/>
      <family val="2"/>
    </font>
    <font>
      <sz val="10"/>
      <name val="Arial"/>
      <family val="2"/>
    </font>
    <font>
      <sz val="6"/>
      <name val="Arial Narrow"/>
      <family val="2"/>
    </font>
    <font>
      <sz val="11"/>
      <color rgb="FFFF0000"/>
      <name val="Calibri"/>
      <family val="2"/>
      <scheme val="minor"/>
    </font>
    <font>
      <b/>
      <sz val="11"/>
      <color theme="1"/>
      <name val="Calibri"/>
      <family val="2"/>
      <scheme val="minor"/>
    </font>
    <font>
      <b/>
      <sz val="9"/>
      <name val="Calibri"/>
      <family val="2"/>
      <scheme val="minor"/>
    </font>
    <font>
      <sz val="10"/>
      <color theme="1"/>
      <name val="Calibri"/>
      <family val="2"/>
      <scheme val="minor"/>
    </font>
    <font>
      <b/>
      <u/>
      <sz val="14"/>
      <color theme="1"/>
      <name val="Calibri"/>
      <family val="2"/>
      <scheme val="minor"/>
    </font>
    <font>
      <sz val="11"/>
      <name val="Calibri"/>
      <family val="2"/>
      <scheme val="minor"/>
    </font>
    <font>
      <b/>
      <sz val="11"/>
      <color rgb="FF006600"/>
      <name val="Calibri"/>
      <family val="2"/>
      <scheme val="minor"/>
    </font>
    <font>
      <sz val="9"/>
      <color theme="1"/>
      <name val="Calibri"/>
      <family val="2"/>
      <scheme val="minor"/>
    </font>
    <font>
      <b/>
      <sz val="10"/>
      <color theme="1"/>
      <name val="Calibri"/>
      <family val="2"/>
      <scheme val="minor"/>
    </font>
    <font>
      <b/>
      <sz val="11"/>
      <color rgb="FFFF0000"/>
      <name val="Calibri"/>
      <family val="2"/>
      <scheme val="minor"/>
    </font>
    <font>
      <sz val="12"/>
      <color rgb="FF0000FF"/>
      <name val="Calibri"/>
      <family val="2"/>
      <scheme val="minor"/>
    </font>
    <font>
      <b/>
      <sz val="14"/>
      <color rgb="FF0000FF"/>
      <name val="Calibri"/>
      <family val="2"/>
      <scheme val="minor"/>
    </font>
    <font>
      <b/>
      <sz val="10"/>
      <color rgb="FFFF0000"/>
      <name val="Arial Narrow"/>
      <family val="2"/>
    </font>
    <font>
      <sz val="11"/>
      <color theme="1"/>
      <name val="Arial Narrow"/>
      <family val="2"/>
    </font>
    <font>
      <b/>
      <sz val="11"/>
      <color rgb="FF0000CC"/>
      <name val="Arial Narrow"/>
      <family val="2"/>
    </font>
    <font>
      <sz val="11"/>
      <color rgb="FF0000CC"/>
      <name val="Arial Narrow"/>
      <family val="2"/>
    </font>
    <font>
      <b/>
      <sz val="11"/>
      <color rgb="FF008000"/>
      <name val="Arial Narrow"/>
      <family val="2"/>
    </font>
    <font>
      <b/>
      <sz val="6"/>
      <color theme="9" tint="-0.499984740745262"/>
      <name val="Arial Narrow"/>
      <family val="2"/>
    </font>
    <font>
      <b/>
      <sz val="10"/>
      <color rgb="FF008000"/>
      <name val="Arial Narrow"/>
      <family val="2"/>
    </font>
    <font>
      <sz val="8"/>
      <color rgb="FF008000"/>
      <name val="Arial Narrow"/>
      <family val="2"/>
    </font>
    <font>
      <sz val="7"/>
      <color theme="1"/>
      <name val="Arial Narrow"/>
      <family val="2"/>
    </font>
    <font>
      <sz val="7"/>
      <color rgb="FF0000CC"/>
      <name val="Arial Narrow"/>
      <family val="2"/>
    </font>
    <font>
      <sz val="10"/>
      <color rgb="FF0000CC"/>
      <name val="Arial Narrow"/>
      <family val="2"/>
    </font>
    <font>
      <sz val="12"/>
      <color theme="1"/>
      <name val="Arial Narrow"/>
      <family val="2"/>
    </font>
    <font>
      <b/>
      <sz val="7"/>
      <color theme="1"/>
      <name val="Arial Narrow"/>
      <family val="2"/>
    </font>
    <font>
      <b/>
      <sz val="7"/>
      <color rgb="FF0000CC"/>
      <name val="Arial Narrow"/>
      <family val="2"/>
    </font>
    <font>
      <b/>
      <sz val="7"/>
      <color theme="9" tint="-0.249977111117893"/>
      <name val="Arial Narrow"/>
      <family val="2"/>
    </font>
    <font>
      <b/>
      <sz val="14"/>
      <color rgb="FFFF0000"/>
      <name val="Calibri"/>
      <family val="2"/>
      <scheme val="minor"/>
    </font>
    <font>
      <b/>
      <sz val="10"/>
      <color rgb="FFFF0000"/>
      <name val="Calibri"/>
      <family val="2"/>
      <scheme val="minor"/>
    </font>
    <font>
      <sz val="8"/>
      <color rgb="FFFF0000"/>
      <name val="Arial Narrow"/>
      <family val="2"/>
    </font>
    <font>
      <sz val="8"/>
      <color theme="1"/>
      <name val="Calibri"/>
      <family val="2"/>
      <scheme val="minor"/>
    </font>
    <font>
      <sz val="12"/>
      <color theme="9" tint="-0.499984740745262"/>
      <name val="Arial Narrow"/>
      <family val="2"/>
    </font>
    <font>
      <sz val="9"/>
      <color theme="9" tint="-0.499984740745262"/>
      <name val="Arial Narrow"/>
      <family val="2"/>
    </font>
    <font>
      <sz val="9"/>
      <name val="Calibri"/>
      <family val="2"/>
      <scheme val="minor"/>
    </font>
    <font>
      <b/>
      <sz val="11"/>
      <name val="Calibri"/>
      <family val="2"/>
      <scheme val="minor"/>
    </font>
    <font>
      <b/>
      <sz val="11"/>
      <color rgb="FF0000CC"/>
      <name val="Calibri"/>
      <family val="2"/>
      <scheme val="minor"/>
    </font>
    <font>
      <b/>
      <sz val="9"/>
      <color rgb="FF0000CC"/>
      <name val="Calibri"/>
      <family val="2"/>
      <scheme val="minor"/>
    </font>
    <font>
      <sz val="6.5"/>
      <color rgb="FFFF0000"/>
      <name val="Arial Narrow"/>
      <family val="2"/>
    </font>
    <font>
      <b/>
      <sz val="14"/>
      <color theme="9" tint="-0.499984740745262"/>
      <name val="Calibri"/>
      <family val="2"/>
      <scheme val="minor"/>
    </font>
    <font>
      <b/>
      <sz val="10"/>
      <color rgb="FF0000CC"/>
      <name val="Arial Narrow"/>
      <family val="2"/>
    </font>
    <font>
      <sz val="8"/>
      <color rgb="FF0000CC"/>
      <name val="Arial Narrow"/>
      <family val="2"/>
    </font>
    <font>
      <b/>
      <sz val="14"/>
      <color theme="9" tint="-0.499984740745262"/>
      <name val="Arial Narrow"/>
      <family val="2"/>
    </font>
    <font>
      <b/>
      <sz val="11"/>
      <color theme="9" tint="-0.499984740745262"/>
      <name val="Arial Narrow"/>
      <family val="2"/>
    </font>
    <font>
      <sz val="10"/>
      <color theme="1"/>
      <name val="Arial Narrow"/>
      <family val="2"/>
    </font>
    <font>
      <b/>
      <sz val="14"/>
      <color theme="1"/>
      <name val="Calibri"/>
      <family val="2"/>
      <scheme val="minor"/>
    </font>
    <font>
      <sz val="11"/>
      <color rgb="FF0000FF"/>
      <name val="Calibri"/>
      <family val="2"/>
      <scheme val="minor"/>
    </font>
    <font>
      <sz val="10"/>
      <color rgb="FF0000CC"/>
      <name val="Calibri"/>
      <family val="2"/>
      <scheme val="minor"/>
    </font>
    <font>
      <sz val="10"/>
      <name val="Calibri"/>
      <family val="2"/>
      <scheme val="minor"/>
    </font>
    <font>
      <sz val="9"/>
      <color theme="0" tint="-0.499984740745262"/>
      <name val="Calibri"/>
      <family val="2"/>
      <scheme val="minor"/>
    </font>
    <font>
      <sz val="9"/>
      <color indexed="8"/>
      <name val="Calibri"/>
      <family val="2"/>
      <scheme val="minor"/>
    </font>
    <font>
      <sz val="9"/>
      <color rgb="FF0000CC"/>
      <name val="Calibri"/>
      <family val="2"/>
      <scheme val="minor"/>
    </font>
    <font>
      <b/>
      <sz val="9"/>
      <color theme="1"/>
      <name val="Calibri"/>
      <family val="2"/>
      <scheme val="minor"/>
    </font>
    <font>
      <b/>
      <sz val="12"/>
      <color theme="1"/>
      <name val="Calibri"/>
      <family val="2"/>
      <scheme val="minor"/>
    </font>
    <font>
      <sz val="11"/>
      <color rgb="FF0000CC"/>
      <name val="Calibri"/>
      <family val="2"/>
      <scheme val="minor"/>
    </font>
    <font>
      <b/>
      <sz val="7"/>
      <color theme="1"/>
      <name val="Calibri"/>
      <family val="2"/>
      <scheme val="minor"/>
    </font>
    <font>
      <sz val="12"/>
      <color theme="1"/>
      <name val="Calibri"/>
      <family val="2"/>
      <scheme val="minor"/>
    </font>
    <font>
      <b/>
      <sz val="10"/>
      <color rgb="FF0000CC"/>
      <name val="Calibri"/>
      <family val="2"/>
      <scheme val="minor"/>
    </font>
    <font>
      <b/>
      <sz val="10"/>
      <name val="Calibri"/>
      <family val="2"/>
      <scheme val="minor"/>
    </font>
    <font>
      <b/>
      <sz val="10"/>
      <color rgb="FF008000"/>
      <name val="Calibri"/>
      <family val="2"/>
      <scheme val="minor"/>
    </font>
    <font>
      <sz val="9"/>
      <color rgb="FF008000"/>
      <name val="Calibri"/>
      <family val="2"/>
      <scheme val="minor"/>
    </font>
    <font>
      <b/>
      <sz val="9"/>
      <color rgb="FF008000"/>
      <name val="Arial Narrow"/>
      <family val="2"/>
    </font>
    <font>
      <b/>
      <sz val="16"/>
      <color rgb="FF0000FF"/>
      <name val="Calibri"/>
      <family val="2"/>
      <scheme val="minor"/>
    </font>
    <font>
      <sz val="16"/>
      <color theme="1"/>
      <name val="Arial Narrow"/>
      <family val="2"/>
    </font>
    <font>
      <sz val="16"/>
      <color rgb="FF0000CC"/>
      <name val="Arial Narrow"/>
      <family val="2"/>
    </font>
    <font>
      <b/>
      <sz val="12"/>
      <color theme="1"/>
      <name val="Arial Narrow"/>
      <family val="2"/>
    </font>
    <font>
      <b/>
      <sz val="12"/>
      <color theme="9" tint="-0.499984740745262"/>
      <name val="Arial Narrow"/>
      <family val="2"/>
    </font>
    <font>
      <b/>
      <sz val="6.5"/>
      <color rgb="FFFF0000"/>
      <name val="Arial Narrow"/>
      <family val="2"/>
    </font>
    <font>
      <b/>
      <i/>
      <sz val="11"/>
      <color theme="1"/>
      <name val="Calibri"/>
      <family val="2"/>
      <scheme val="minor"/>
    </font>
    <font>
      <sz val="7"/>
      <color theme="1"/>
      <name val="Calibri"/>
      <family val="2"/>
      <scheme val="minor"/>
    </font>
    <font>
      <b/>
      <sz val="8"/>
      <color theme="1"/>
      <name val="Calibri"/>
      <family val="2"/>
      <scheme val="minor"/>
    </font>
    <font>
      <sz val="11"/>
      <color rgb="FFFF0066"/>
      <name val="Calibri"/>
      <family val="2"/>
      <scheme val="minor"/>
    </font>
    <font>
      <b/>
      <sz val="8"/>
      <color indexed="81"/>
      <name val="Tahoma"/>
      <family val="2"/>
    </font>
    <font>
      <sz val="8"/>
      <color indexed="81"/>
      <name val="Tahoma"/>
      <family val="2"/>
    </font>
    <font>
      <b/>
      <sz val="9"/>
      <color rgb="FF0000FF"/>
      <name val="Calibri"/>
      <family val="2"/>
      <scheme val="minor"/>
    </font>
    <font>
      <sz val="10"/>
      <color rgb="FF0000FF"/>
      <name val="Calibri"/>
      <family val="2"/>
      <scheme val="minor"/>
    </font>
    <font>
      <b/>
      <sz val="10"/>
      <color rgb="FF0000FF"/>
      <name val="Calibri"/>
      <family val="2"/>
      <scheme val="minor"/>
    </font>
    <font>
      <sz val="10"/>
      <color rgb="FFFF0066"/>
      <name val="Calibri"/>
      <family val="2"/>
      <scheme val="minor"/>
    </font>
    <font>
      <sz val="8"/>
      <color rgb="FFFF0066"/>
      <name val="Arial Narrow"/>
      <family val="2"/>
    </font>
    <font>
      <b/>
      <sz val="9"/>
      <color rgb="FFFF0000"/>
      <name val="Calibri"/>
      <family val="2"/>
      <scheme val="minor"/>
    </font>
    <font>
      <sz val="14"/>
      <color indexed="8"/>
      <name val="Calibri"/>
      <family val="2"/>
    </font>
    <font>
      <sz val="14"/>
      <color theme="1"/>
      <name val="Calibri"/>
      <family val="2"/>
      <scheme val="minor"/>
    </font>
    <font>
      <b/>
      <u/>
      <sz val="12"/>
      <name val="Arial Narrow"/>
      <family val="2"/>
    </font>
    <font>
      <b/>
      <sz val="12"/>
      <name val="Arial Narrow"/>
      <family val="2"/>
    </font>
    <font>
      <b/>
      <u/>
      <sz val="12"/>
      <color theme="1"/>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66"/>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rgb="FFFFFF00"/>
        <bgColor indexed="64"/>
      </patternFill>
    </fill>
    <fill>
      <patternFill patternType="solid">
        <fgColor rgb="FFFF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ont="0" applyFill="0" applyBorder="0" applyAlignment="0" applyProtection="0">
      <alignment vertical="top"/>
    </xf>
  </cellStyleXfs>
  <cellXfs count="655">
    <xf numFmtId="0" fontId="0" fillId="0" borderId="0" xfId="0"/>
    <xf numFmtId="0" fontId="1" fillId="0" borderId="0" xfId="0" applyFont="1" applyAlignment="1">
      <alignment horizontal="left"/>
    </xf>
    <xf numFmtId="0" fontId="7" fillId="0" borderId="0" xfId="0" applyFont="1" applyAlignment="1">
      <alignment horizontal="left"/>
    </xf>
    <xf numFmtId="0" fontId="8" fillId="0" borderId="0" xfId="0" applyFont="1"/>
    <xf numFmtId="0" fontId="7" fillId="0" borderId="0" xfId="0" applyFont="1"/>
    <xf numFmtId="0" fontId="9" fillId="0" borderId="0" xfId="0" applyFont="1" applyAlignment="1">
      <alignment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11" fillId="0" borderId="0" xfId="0" applyFont="1" applyBorder="1"/>
    <xf numFmtId="0" fontId="0" fillId="0" borderId="0" xfId="0" applyFill="1" applyBorder="1"/>
    <xf numFmtId="0" fontId="12" fillId="0" borderId="0" xfId="0" applyFont="1" applyFill="1" applyBorder="1"/>
    <xf numFmtId="0" fontId="0" fillId="0" borderId="1" xfId="0" applyBorder="1"/>
    <xf numFmtId="0" fontId="0" fillId="0" borderId="0" xfId="0" applyFill="1"/>
    <xf numFmtId="1" fontId="0" fillId="0" borderId="1" xfId="0" applyNumberFormat="1" applyBorder="1" applyAlignment="1">
      <alignment horizontal="center" vertical="center"/>
    </xf>
    <xf numFmtId="0" fontId="13" fillId="2" borderId="2" xfId="0" applyFont="1" applyFill="1" applyBorder="1" applyAlignment="1">
      <alignment horizontal="center"/>
    </xf>
    <xf numFmtId="9" fontId="0" fillId="0" borderId="3" xfId="0" applyNumberFormat="1" applyBorder="1" applyAlignment="1">
      <alignment horizontal="center"/>
    </xf>
    <xf numFmtId="0" fontId="0" fillId="0" borderId="4" xfId="0" applyBorder="1" applyAlignment="1">
      <alignment horizontal="center"/>
    </xf>
    <xf numFmtId="9" fontId="0" fillId="0" borderId="5" xfId="0" applyNumberFormat="1" applyBorder="1" applyAlignment="1">
      <alignment horizontal="center"/>
    </xf>
    <xf numFmtId="0" fontId="8" fillId="0" borderId="6" xfId="0" applyFont="1" applyBorder="1" applyAlignment="1">
      <alignment horizontal="center"/>
    </xf>
    <xf numFmtId="9" fontId="0" fillId="0" borderId="7" xfId="0" applyNumberFormat="1" applyBorder="1" applyAlignment="1">
      <alignment horizontal="center"/>
    </xf>
    <xf numFmtId="0" fontId="0" fillId="0" borderId="8" xfId="0" applyBorder="1" applyAlignment="1">
      <alignment horizontal="center"/>
    </xf>
    <xf numFmtId="9" fontId="0" fillId="0" borderId="9" xfId="0" applyNumberFormat="1" applyBorder="1" applyAlignment="1">
      <alignment horizontal="center"/>
    </xf>
    <xf numFmtId="0" fontId="8" fillId="0" borderId="10" xfId="0" applyFont="1" applyBorder="1" applyAlignment="1">
      <alignment horizontal="center"/>
    </xf>
    <xf numFmtId="0" fontId="14" fillId="0" borderId="1" xfId="0" applyFont="1" applyBorder="1"/>
    <xf numFmtId="0" fontId="0" fillId="0" borderId="1" xfId="0" applyNumberFormat="1" applyBorder="1" applyAlignment="1">
      <alignment horizontal="center" vertical="center"/>
    </xf>
    <xf numFmtId="0" fontId="15" fillId="3" borderId="1" xfId="0" applyFont="1" applyFill="1" applyBorder="1" applyAlignment="1">
      <alignment horizontal="center" vertical="center"/>
    </xf>
    <xf numFmtId="0" fontId="0" fillId="0" borderId="0" xfId="0" applyAlignment="1">
      <alignment horizontal="center" vertical="center"/>
    </xf>
    <xf numFmtId="0" fontId="14" fillId="0" borderId="1" xfId="0" applyFont="1" applyBorder="1" applyAlignment="1">
      <alignment horizontal="center" vertical="center"/>
    </xf>
    <xf numFmtId="1" fontId="14" fillId="0" borderId="1" xfId="0" applyNumberFormat="1" applyFont="1" applyBorder="1" applyAlignment="1">
      <alignment horizontal="center" vertical="center"/>
    </xf>
    <xf numFmtId="0" fontId="14" fillId="0" borderId="1" xfId="0" applyFont="1" applyBorder="1" applyAlignment="1">
      <alignment wrapText="1"/>
    </xf>
    <xf numFmtId="0" fontId="0" fillId="0" borderId="0" xfId="0" applyBorder="1" applyAlignment="1">
      <alignment horizontal="center"/>
    </xf>
    <xf numFmtId="0" fontId="8" fillId="0" borderId="0" xfId="0" applyFont="1" applyBorder="1" applyAlignment="1">
      <alignment horizontal="center"/>
    </xf>
    <xf numFmtId="9" fontId="0" fillId="0" borderId="0" xfId="0" applyNumberFormat="1" applyBorder="1" applyAlignment="1">
      <alignment horizontal="center"/>
    </xf>
    <xf numFmtId="0" fontId="0" fillId="0" borderId="1" xfId="0" applyBorder="1" applyAlignment="1">
      <alignment horizontal="center" vertical="center"/>
    </xf>
    <xf numFmtId="0" fontId="12" fillId="0" borderId="0" xfId="0" applyFont="1"/>
    <xf numFmtId="0" fontId="17" fillId="0" borderId="0" xfId="0" applyFont="1" applyFill="1" applyBorder="1" applyAlignment="1">
      <alignment vertical="center"/>
    </xf>
    <xf numFmtId="0" fontId="18" fillId="0" borderId="0" xfId="0" applyFont="1" applyBorder="1" applyAlignment="1">
      <alignment horizontal="lef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left" vertical="center" wrapText="1"/>
    </xf>
    <xf numFmtId="0" fontId="16" fillId="0" borderId="12" xfId="0" applyFont="1" applyFill="1" applyBorder="1" applyAlignment="1">
      <alignment vertical="center"/>
    </xf>
    <xf numFmtId="0" fontId="25" fillId="0" borderId="13" xfId="0" applyFont="1" applyFill="1" applyBorder="1" applyAlignment="1">
      <alignment vertical="center"/>
    </xf>
    <xf numFmtId="0" fontId="26" fillId="0" borderId="13" xfId="0" applyFont="1" applyFill="1" applyBorder="1" applyAlignment="1">
      <alignment vertical="center"/>
    </xf>
    <xf numFmtId="0" fontId="27" fillId="0" borderId="13" xfId="0" applyFont="1" applyFill="1" applyBorder="1" applyAlignment="1">
      <alignment vertical="center"/>
    </xf>
    <xf numFmtId="0" fontId="28" fillId="0" borderId="13" xfId="0" applyFont="1" applyFill="1" applyBorder="1" applyAlignment="1">
      <alignment vertical="center"/>
    </xf>
    <xf numFmtId="0" fontId="29" fillId="0" borderId="13" xfId="0" applyFont="1" applyFill="1" applyBorder="1" applyAlignment="1">
      <alignment vertical="center"/>
    </xf>
    <xf numFmtId="0" fontId="30" fillId="0" borderId="13" xfId="0" applyFont="1" applyFill="1" applyBorder="1" applyAlignment="1">
      <alignment vertical="center"/>
    </xf>
    <xf numFmtId="0" fontId="31" fillId="0" borderId="13" xfId="0" applyFont="1" applyFill="1" applyBorder="1" applyAlignment="1">
      <alignment vertical="center"/>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0" fontId="33" fillId="0" borderId="13" xfId="0" applyFont="1" applyFill="1" applyBorder="1" applyAlignment="1">
      <alignment vertical="center"/>
    </xf>
    <xf numFmtId="0" fontId="8" fillId="0" borderId="13"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0" fillId="0" borderId="15" xfId="0" applyBorder="1" applyAlignment="1">
      <alignment horizontal="center" vertical="center"/>
    </xf>
    <xf numFmtId="0" fontId="0" fillId="0" borderId="15" xfId="0" applyNumberFormat="1" applyBorder="1" applyAlignment="1">
      <alignment horizontal="center" vertical="center"/>
    </xf>
    <xf numFmtId="0" fontId="34" fillId="0" borderId="4" xfId="0" applyFont="1" applyFill="1" applyBorder="1" applyAlignment="1">
      <alignment vertical="center"/>
    </xf>
    <xf numFmtId="0" fontId="35" fillId="0" borderId="4" xfId="0" applyFont="1" applyFill="1" applyBorder="1"/>
    <xf numFmtId="0" fontId="35" fillId="0" borderId="4" xfId="0" applyFont="1" applyFill="1" applyBorder="1" applyAlignment="1">
      <alignment horizontal="center" vertical="center"/>
    </xf>
    <xf numFmtId="0" fontId="35" fillId="0" borderId="5" xfId="0" applyFont="1" applyFill="1" applyBorder="1"/>
    <xf numFmtId="0" fontId="5" fillId="0" borderId="1" xfId="0" applyFont="1" applyBorder="1" applyAlignment="1">
      <alignment horizontal="center" vertical="center"/>
    </xf>
    <xf numFmtId="0" fontId="16" fillId="5" borderId="12" xfId="0" applyFont="1" applyFill="1" applyBorder="1" applyAlignment="1">
      <alignment vertical="center"/>
    </xf>
    <xf numFmtId="0" fontId="25" fillId="5" borderId="13" xfId="0" applyFont="1" applyFill="1" applyBorder="1" applyAlignment="1">
      <alignment vertical="center"/>
    </xf>
    <xf numFmtId="0" fontId="26" fillId="5" borderId="13" xfId="0" applyFont="1" applyFill="1" applyBorder="1" applyAlignment="1">
      <alignment vertical="center"/>
    </xf>
    <xf numFmtId="0" fontId="27" fillId="5" borderId="13" xfId="0" applyFont="1" applyFill="1" applyBorder="1" applyAlignment="1">
      <alignment vertical="center"/>
    </xf>
    <xf numFmtId="0" fontId="28" fillId="5" borderId="13" xfId="0" applyFont="1" applyFill="1" applyBorder="1" applyAlignment="1">
      <alignment vertical="center"/>
    </xf>
    <xf numFmtId="0" fontId="29" fillId="5" borderId="13" xfId="0" applyFont="1" applyFill="1" applyBorder="1" applyAlignment="1">
      <alignment vertical="center"/>
    </xf>
    <xf numFmtId="0" fontId="30" fillId="5" borderId="13" xfId="0" applyFont="1" applyFill="1" applyBorder="1" applyAlignment="1">
      <alignment vertical="center"/>
    </xf>
    <xf numFmtId="0" fontId="31" fillId="5" borderId="13" xfId="0" applyFont="1" applyFill="1" applyBorder="1" applyAlignment="1">
      <alignment vertical="center"/>
    </xf>
    <xf numFmtId="0" fontId="8" fillId="5" borderId="13" xfId="0" applyFont="1" applyFill="1" applyBorder="1" applyAlignment="1">
      <alignment vertical="center"/>
    </xf>
    <xf numFmtId="0" fontId="32" fillId="5" borderId="13" xfId="0" applyFont="1" applyFill="1" applyBorder="1" applyAlignment="1">
      <alignment vertical="center"/>
    </xf>
    <xf numFmtId="0" fontId="33" fillId="5" borderId="13" xfId="0" applyFont="1" applyFill="1" applyBorder="1" applyAlignment="1">
      <alignment vertical="center"/>
    </xf>
    <xf numFmtId="0" fontId="42" fillId="0" borderId="11" xfId="0" applyFont="1" applyFill="1" applyBorder="1" applyAlignment="1">
      <alignment vertical="center"/>
    </xf>
    <xf numFmtId="0" fontId="42" fillId="0" borderId="4" xfId="0" applyFont="1" applyFill="1" applyBorder="1" applyAlignment="1">
      <alignment vertical="center"/>
    </xf>
    <xf numFmtId="0" fontId="42" fillId="0" borderId="5" xfId="0" applyFont="1" applyFill="1" applyBorder="1" applyAlignment="1">
      <alignment vertical="center"/>
    </xf>
    <xf numFmtId="0" fontId="10" fillId="0" borderId="1" xfId="0" applyFont="1" applyFill="1" applyBorder="1" applyAlignment="1"/>
    <xf numFmtId="0" fontId="10" fillId="0" borderId="18" xfId="1" applyNumberFormat="1" applyFont="1" applyFill="1" applyBorder="1" applyAlignment="1" applyProtection="1">
      <alignment horizontal="center" vertical="center" wrapText="1"/>
    </xf>
    <xf numFmtId="0" fontId="10" fillId="0" borderId="18"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8" xfId="1" applyNumberFormat="1" applyFont="1" applyFill="1" applyBorder="1" applyAlignment="1" applyProtection="1">
      <alignment horizontal="center" vertical="center" wrapText="1"/>
    </xf>
    <xf numFmtId="0" fontId="13" fillId="9" borderId="15"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49" fontId="38" fillId="11" borderId="1" xfId="0" applyNumberFormat="1" applyFont="1" applyFill="1" applyBorder="1" applyAlignment="1">
      <alignment horizontal="justify" vertical="center" wrapText="1"/>
    </xf>
    <xf numFmtId="0" fontId="7" fillId="7" borderId="1" xfId="0" applyFont="1" applyFill="1" applyBorder="1" applyAlignment="1">
      <alignment horizontal="center" vertical="center" wrapText="1"/>
    </xf>
    <xf numFmtId="49" fontId="38" fillId="7" borderId="1" xfId="0" applyNumberFormat="1" applyFont="1" applyFill="1" applyBorder="1" applyAlignment="1">
      <alignment horizontal="justify" vertical="center" wrapText="1"/>
    </xf>
    <xf numFmtId="0" fontId="38" fillId="7" borderId="1" xfId="1" applyNumberFormat="1" applyFont="1" applyFill="1" applyBorder="1" applyAlignment="1" applyProtection="1">
      <alignment horizontal="center" vertical="center" wrapText="1"/>
    </xf>
    <xf numFmtId="0" fontId="7" fillId="4" borderId="1" xfId="0" applyFont="1" applyFill="1" applyBorder="1" applyAlignment="1">
      <alignment horizontal="center" vertical="center" wrapText="1"/>
    </xf>
    <xf numFmtId="0" fontId="54" fillId="4" borderId="1" xfId="0" applyFont="1" applyFill="1" applyBorder="1" applyAlignment="1">
      <alignment horizontal="justify" vertical="center" wrapText="1"/>
    </xf>
    <xf numFmtId="0" fontId="38" fillId="0" borderId="1" xfId="1" applyNumberFormat="1" applyFont="1" applyFill="1" applyBorder="1" applyAlignment="1" applyProtection="1">
      <alignment horizontal="center" vertical="center" wrapText="1"/>
    </xf>
    <xf numFmtId="0" fontId="56" fillId="4" borderId="1" xfId="0" applyFont="1" applyFill="1" applyBorder="1" applyAlignment="1">
      <alignment horizontal="center" vertical="center" wrapText="1"/>
    </xf>
    <xf numFmtId="49" fontId="54" fillId="4" borderId="1" xfId="0" applyNumberFormat="1" applyFont="1" applyFill="1" applyBorder="1" applyAlignment="1">
      <alignment horizontal="justify" vertical="center" wrapText="1"/>
    </xf>
    <xf numFmtId="0" fontId="7" fillId="11" borderId="1" xfId="0" applyFont="1" applyFill="1" applyBorder="1" applyAlignment="1">
      <alignment horizontal="center" vertical="center" wrapText="1"/>
    </xf>
    <xf numFmtId="0" fontId="38" fillId="11" borderId="1" xfId="1" applyNumberFormat="1" applyFont="1" applyFill="1" applyBorder="1" applyAlignment="1" applyProtection="1">
      <alignment horizontal="center" vertical="center" wrapText="1"/>
    </xf>
    <xf numFmtId="0" fontId="38" fillId="4" borderId="1" xfId="0" applyFont="1" applyFill="1" applyBorder="1" applyAlignment="1">
      <alignment horizontal="justify" vertical="center" wrapText="1"/>
    </xf>
    <xf numFmtId="0" fontId="38" fillId="0" borderId="1" xfId="0" applyFont="1" applyBorder="1" applyAlignment="1">
      <alignment horizontal="justify" vertical="center" wrapText="1"/>
    </xf>
    <xf numFmtId="0" fontId="61" fillId="6"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2" fillId="0" borderId="1" xfId="1" applyNumberFormat="1" applyFont="1" applyFill="1" applyBorder="1" applyAlignment="1" applyProtection="1">
      <alignment horizontal="center" vertical="center" wrapText="1"/>
    </xf>
    <xf numFmtId="0" fontId="20" fillId="6" borderId="1" xfId="1" applyNumberFormat="1" applyFont="1" applyFill="1" applyBorder="1" applyAlignment="1" applyProtection="1">
      <alignment horizontal="center" vertical="center" textRotation="90" wrapText="1"/>
    </xf>
    <xf numFmtId="0" fontId="13" fillId="0" borderId="1" xfId="0" applyFont="1" applyBorder="1" applyAlignment="1">
      <alignment horizontal="center" vertical="center"/>
    </xf>
    <xf numFmtId="0" fontId="8" fillId="0" borderId="1" xfId="0" applyFont="1" applyBorder="1" applyAlignment="1">
      <alignment horizontal="center" vertical="center" wrapText="1"/>
    </xf>
    <xf numFmtId="0" fontId="27" fillId="0" borderId="1" xfId="1" applyNumberFormat="1" applyFont="1" applyFill="1" applyBorder="1" applyAlignment="1" applyProtection="1">
      <alignment horizontal="center" vertical="center" textRotation="90" wrapText="1"/>
    </xf>
    <xf numFmtId="0" fontId="27" fillId="6" borderId="1" xfId="0" applyFont="1" applyFill="1" applyBorder="1" applyAlignment="1">
      <alignment horizontal="center" vertical="center" textRotation="90" wrapText="1"/>
    </xf>
    <xf numFmtId="0" fontId="62" fillId="4" borderId="1" xfId="0" applyFont="1" applyFill="1" applyBorder="1" applyAlignment="1">
      <alignment horizontal="center" vertical="center" wrapText="1"/>
    </xf>
    <xf numFmtId="0" fontId="58" fillId="6" borderId="1" xfId="0" applyFont="1" applyFill="1" applyBorder="1" applyAlignment="1">
      <alignment horizontal="center" vertical="center" textRotation="90" wrapText="1"/>
    </xf>
    <xf numFmtId="0" fontId="63" fillId="0" borderId="1" xfId="0" applyFont="1" applyBorder="1" applyAlignment="1">
      <alignment horizontal="center" vertical="center" wrapText="1"/>
    </xf>
    <xf numFmtId="0" fontId="64" fillId="0" borderId="1" xfId="0" applyFont="1" applyBorder="1" applyAlignment="1">
      <alignment horizontal="justify" vertical="center" wrapText="1"/>
    </xf>
    <xf numFmtId="0" fontId="65" fillId="0" borderId="1" xfId="0" applyFont="1" applyFill="1" applyBorder="1" applyAlignment="1">
      <alignment horizontal="center" vertical="center" wrapText="1"/>
    </xf>
    <xf numFmtId="0" fontId="23" fillId="0" borderId="1" xfId="0" applyFont="1" applyFill="1" applyBorder="1" applyAlignment="1">
      <alignment horizontal="center" vertical="center" textRotation="90" wrapText="1"/>
    </xf>
    <xf numFmtId="0" fontId="62" fillId="0" borderId="1" xfId="0" applyFont="1" applyBorder="1" applyAlignment="1">
      <alignment horizontal="center" vertical="center" wrapText="1"/>
    </xf>
    <xf numFmtId="0" fontId="38" fillId="12" borderId="1" xfId="0" applyFont="1" applyFill="1" applyBorder="1" applyAlignment="1">
      <alignment horizontal="center" vertical="center" wrapText="1"/>
    </xf>
    <xf numFmtId="0" fontId="66" fillId="0" borderId="12" xfId="0" applyFont="1" applyFill="1" applyBorder="1" applyAlignment="1">
      <alignment vertical="center"/>
    </xf>
    <xf numFmtId="0" fontId="67" fillId="0" borderId="13" xfId="0" applyFont="1" applyFill="1" applyBorder="1" applyAlignment="1">
      <alignment vertical="center"/>
    </xf>
    <xf numFmtId="0" fontId="68" fillId="0" borderId="13" xfId="0" applyFont="1" applyFill="1" applyBorder="1" applyAlignment="1">
      <alignment vertical="center"/>
    </xf>
    <xf numFmtId="0" fontId="6" fillId="0" borderId="0" xfId="0" applyFont="1"/>
    <xf numFmtId="0" fontId="0" fillId="0" borderId="1" xfId="0" applyBorder="1" applyAlignment="1">
      <alignment wrapText="1"/>
    </xf>
    <xf numFmtId="0" fontId="0" fillId="0" borderId="12" xfId="0" applyBorder="1"/>
    <xf numFmtId="0" fontId="0" fillId="0" borderId="16" xfId="0" applyBorder="1"/>
    <xf numFmtId="0" fontId="0" fillId="0" borderId="16" xfId="0" applyBorder="1" applyAlignment="1">
      <alignment wrapText="1"/>
    </xf>
    <xf numFmtId="0" fontId="0" fillId="0" borderId="18" xfId="0" applyFill="1" applyBorder="1" applyAlignment="1">
      <alignment wrapText="1"/>
    </xf>
    <xf numFmtId="0" fontId="0" fillId="0" borderId="17" xfId="0" applyFill="1" applyBorder="1" applyAlignment="1">
      <alignment wrapText="1"/>
    </xf>
    <xf numFmtId="0" fontId="0" fillId="0" borderId="15" xfId="0" applyFill="1" applyBorder="1" applyAlignment="1">
      <alignment wrapText="1"/>
    </xf>
    <xf numFmtId="0" fontId="0" fillId="0" borderId="24" xfId="0" applyFill="1"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xf numFmtId="0" fontId="57" fillId="0" borderId="5" xfId="0" applyFont="1" applyFill="1" applyBorder="1" applyAlignment="1">
      <alignment horizontal="center" wrapText="1"/>
    </xf>
    <xf numFmtId="0" fontId="6" fillId="0" borderId="1" xfId="0" applyFont="1" applyBorder="1"/>
    <xf numFmtId="0" fontId="0" fillId="0" borderId="1" xfId="0" applyFill="1" applyBorder="1" applyAlignment="1">
      <alignment vertical="center" wrapText="1"/>
    </xf>
    <xf numFmtId="0" fontId="0" fillId="0" borderId="5" xfId="0" applyBorder="1" applyAlignment="1">
      <alignment horizontal="center" wrapText="1"/>
    </xf>
    <xf numFmtId="0" fontId="0" fillId="0" borderId="1" xfId="0" applyFont="1" applyBorder="1"/>
    <xf numFmtId="0" fontId="72" fillId="0" borderId="1" xfId="0" applyFont="1" applyBorder="1" applyAlignment="1">
      <alignment horizontal="center" vertical="center"/>
    </xf>
    <xf numFmtId="0" fontId="72" fillId="0" borderId="1" xfId="0" applyFont="1" applyBorder="1" applyAlignment="1">
      <alignment horizontal="center" vertical="center" wrapText="1"/>
    </xf>
    <xf numFmtId="0" fontId="72" fillId="0" borderId="5" xfId="0" applyFont="1" applyBorder="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0" fontId="49" fillId="0" borderId="0" xfId="0" applyFont="1" applyBorder="1" applyAlignment="1">
      <alignment vertical="center" wrapText="1"/>
    </xf>
    <xf numFmtId="0" fontId="12" fillId="0" borderId="0" xfId="0" applyFont="1" applyBorder="1"/>
    <xf numFmtId="0" fontId="0" fillId="0" borderId="26" xfId="0" applyBorder="1"/>
    <xf numFmtId="0" fontId="13" fillId="9" borderId="26"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42" fillId="0" borderId="26" xfId="0" applyFont="1" applyFill="1" applyBorder="1" applyAlignment="1">
      <alignment vertical="center"/>
    </xf>
    <xf numFmtId="0" fontId="56" fillId="4" borderId="26" xfId="0" applyFont="1" applyFill="1" applyBorder="1" applyAlignment="1">
      <alignment horizontal="center" vertical="center" wrapText="1"/>
    </xf>
    <xf numFmtId="49" fontId="54" fillId="4" borderId="26" xfId="0" applyNumberFormat="1" applyFont="1" applyFill="1" applyBorder="1" applyAlignment="1">
      <alignment horizontal="justify" vertical="center" wrapText="1"/>
    </xf>
    <xf numFmtId="0" fontId="38" fillId="0" borderId="26" xfId="1" applyNumberFormat="1" applyFont="1" applyFill="1" applyBorder="1" applyAlignment="1" applyProtection="1">
      <alignment horizontal="center" vertical="center" wrapText="1"/>
    </xf>
    <xf numFmtId="0" fontId="0" fillId="0" borderId="26" xfId="0" applyBorder="1" applyAlignment="1">
      <alignment horizontal="center" vertical="center"/>
    </xf>
    <xf numFmtId="0" fontId="0" fillId="0" borderId="26" xfId="0" applyNumberFormat="1" applyBorder="1" applyAlignment="1">
      <alignment horizontal="center" vertical="center"/>
    </xf>
    <xf numFmtId="0" fontId="7" fillId="11" borderId="26" xfId="0" applyFont="1" applyFill="1" applyBorder="1" applyAlignment="1">
      <alignment horizontal="center" vertical="center" wrapText="1"/>
    </xf>
    <xf numFmtId="49" fontId="38" fillId="11" borderId="26" xfId="0" applyNumberFormat="1" applyFont="1" applyFill="1" applyBorder="1" applyAlignment="1">
      <alignment horizontal="justify" vertical="center" wrapText="1"/>
    </xf>
    <xf numFmtId="0" fontId="38" fillId="11" borderId="26" xfId="1" applyNumberFormat="1" applyFont="1" applyFill="1" applyBorder="1" applyAlignment="1" applyProtection="1">
      <alignment horizontal="center" vertical="center" wrapText="1"/>
    </xf>
    <xf numFmtId="0" fontId="52" fillId="0" borderId="26"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26" xfId="0" applyNumberFormat="1" applyFill="1" applyBorder="1" applyAlignment="1">
      <alignment horizontal="center" vertical="center"/>
    </xf>
    <xf numFmtId="0" fontId="7" fillId="7" borderId="26" xfId="0" applyFont="1" applyFill="1" applyBorder="1" applyAlignment="1">
      <alignment horizontal="center" vertical="center" wrapText="1"/>
    </xf>
    <xf numFmtId="49" fontId="38" fillId="7" borderId="26" xfId="0" applyNumberFormat="1" applyFont="1" applyFill="1" applyBorder="1" applyAlignment="1">
      <alignment horizontal="justify" vertical="center" wrapText="1"/>
    </xf>
    <xf numFmtId="0" fontId="38" fillId="7" borderId="26" xfId="1" applyNumberFormat="1" applyFont="1" applyFill="1" applyBorder="1" applyAlignment="1" applyProtection="1">
      <alignment horizontal="center" vertical="center" wrapText="1"/>
    </xf>
    <xf numFmtId="0" fontId="7" fillId="4" borderId="26" xfId="0" applyFont="1" applyFill="1" applyBorder="1" applyAlignment="1">
      <alignment horizontal="center" vertical="center" wrapText="1"/>
    </xf>
    <xf numFmtId="0" fontId="54" fillId="4" borderId="26" xfId="0" applyFont="1" applyFill="1" applyBorder="1" applyAlignment="1">
      <alignment horizontal="justify" vertical="center" wrapText="1"/>
    </xf>
    <xf numFmtId="0" fontId="38" fillId="4" borderId="26" xfId="0" applyFont="1" applyFill="1" applyBorder="1" applyAlignment="1">
      <alignment horizontal="justify" vertical="center" wrapText="1"/>
    </xf>
    <xf numFmtId="0" fontId="38" fillId="0" borderId="26" xfId="0" applyFont="1" applyBorder="1" applyAlignment="1">
      <alignment horizontal="justify" vertical="center" wrapText="1"/>
    </xf>
    <xf numFmtId="0" fontId="61" fillId="6" borderId="26" xfId="0" applyFont="1" applyFill="1" applyBorder="1" applyAlignment="1">
      <alignment horizontal="center" vertical="center"/>
    </xf>
    <xf numFmtId="0" fontId="51" fillId="6" borderId="26" xfId="0" applyFont="1" applyFill="1" applyBorder="1" applyAlignment="1">
      <alignment horizontal="center" vertical="center" wrapText="1"/>
    </xf>
    <xf numFmtId="0" fontId="52" fillId="0" borderId="26" xfId="1" applyNumberFormat="1" applyFont="1" applyFill="1" applyBorder="1" applyAlignment="1" applyProtection="1">
      <alignment horizontal="center" vertical="center" wrapText="1"/>
    </xf>
    <xf numFmtId="0" fontId="20" fillId="6" borderId="26" xfId="1" applyNumberFormat="1" applyFont="1" applyFill="1" applyBorder="1" applyAlignment="1" applyProtection="1">
      <alignment horizontal="center" vertical="center" textRotation="90" wrapText="1"/>
    </xf>
    <xf numFmtId="0" fontId="13" fillId="0" borderId="26" xfId="0" applyFont="1" applyBorder="1" applyAlignment="1">
      <alignment horizontal="center" vertical="center"/>
    </xf>
    <xf numFmtId="0" fontId="8" fillId="0" borderId="26" xfId="0" applyFont="1" applyBorder="1" applyAlignment="1">
      <alignment horizontal="center" vertical="center" wrapText="1"/>
    </xf>
    <xf numFmtId="0" fontId="27" fillId="0" borderId="26" xfId="1" applyNumberFormat="1" applyFont="1" applyFill="1" applyBorder="1" applyAlignment="1" applyProtection="1">
      <alignment horizontal="center" vertical="center" textRotation="90" wrapText="1"/>
    </xf>
    <xf numFmtId="0" fontId="27" fillId="6" borderId="26" xfId="0" applyFont="1" applyFill="1" applyBorder="1" applyAlignment="1">
      <alignment horizontal="center" vertical="center" textRotation="90" wrapText="1"/>
    </xf>
    <xf numFmtId="0" fontId="62" fillId="4" borderId="26" xfId="0" applyFont="1" applyFill="1" applyBorder="1" applyAlignment="1">
      <alignment horizontal="center" vertical="center" wrapText="1"/>
    </xf>
    <xf numFmtId="0" fontId="58" fillId="6" borderId="26" xfId="0" applyFont="1" applyFill="1" applyBorder="1" applyAlignment="1">
      <alignment horizontal="center" vertical="center" textRotation="90" wrapText="1"/>
    </xf>
    <xf numFmtId="0" fontId="17" fillId="0" borderId="26" xfId="0" applyFont="1" applyFill="1" applyBorder="1" applyAlignment="1">
      <alignment vertical="center"/>
    </xf>
    <xf numFmtId="0" fontId="18" fillId="0" borderId="26" xfId="0" applyFont="1" applyBorder="1" applyAlignment="1">
      <alignment horizontal="left" vertical="center"/>
    </xf>
    <xf numFmtId="0" fontId="19" fillId="0" borderId="26" xfId="0" applyFont="1" applyFill="1" applyBorder="1" applyAlignment="1">
      <alignment horizontal="center" vertical="center"/>
    </xf>
    <xf numFmtId="0" fontId="20" fillId="0" borderId="26" xfId="0" applyFont="1" applyFill="1" applyBorder="1" applyAlignment="1">
      <alignment horizontal="left" vertical="center"/>
    </xf>
    <xf numFmtId="0" fontId="21" fillId="0" borderId="26" xfId="0" applyFont="1" applyFill="1" applyBorder="1" applyAlignment="1">
      <alignment horizontal="center" vertical="center" wrapText="1"/>
    </xf>
    <xf numFmtId="0" fontId="10" fillId="0" borderId="26" xfId="0" applyFont="1" applyBorder="1" applyAlignment="1">
      <alignment horizontal="left" vertical="center" wrapText="1"/>
    </xf>
    <xf numFmtId="0" fontId="4" fillId="0" borderId="26"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26" xfId="0" applyFont="1" applyFill="1" applyBorder="1" applyAlignment="1"/>
    <xf numFmtId="0" fontId="23" fillId="0" borderId="26" xfId="0" applyFont="1" applyBorder="1" applyAlignment="1">
      <alignment horizontal="center" vertical="center"/>
    </xf>
    <xf numFmtId="0" fontId="24" fillId="0" borderId="26" xfId="0" applyFont="1" applyBorder="1" applyAlignment="1">
      <alignment horizontal="left" vertical="center" wrapText="1"/>
    </xf>
    <xf numFmtId="0" fontId="63" fillId="0" borderId="26" xfId="0" applyFont="1" applyBorder="1" applyAlignment="1">
      <alignment horizontal="center" vertical="center" wrapText="1"/>
    </xf>
    <xf numFmtId="0" fontId="64" fillId="0" borderId="26" xfId="0" applyFont="1" applyBorder="1" applyAlignment="1">
      <alignment horizontal="justify" vertical="center" wrapText="1"/>
    </xf>
    <xf numFmtId="0" fontId="65" fillId="0" borderId="26" xfId="0" applyFont="1" applyFill="1" applyBorder="1" applyAlignment="1">
      <alignment horizontal="center" vertical="center" wrapText="1"/>
    </xf>
    <xf numFmtId="0" fontId="23" fillId="0" borderId="26" xfId="0" applyFont="1" applyFill="1" applyBorder="1" applyAlignment="1">
      <alignment horizontal="center" vertical="center" textRotation="90" wrapText="1"/>
    </xf>
    <xf numFmtId="0" fontId="10" fillId="0" borderId="26" xfId="0" applyFont="1" applyFill="1" applyBorder="1" applyAlignment="1">
      <alignment horizontal="center" vertical="center" wrapText="1"/>
    </xf>
    <xf numFmtId="0" fontId="38" fillId="12" borderId="26" xfId="0" applyFont="1" applyFill="1" applyBorder="1" applyAlignment="1">
      <alignment horizontal="center" vertical="center" wrapText="1"/>
    </xf>
    <xf numFmtId="0" fontId="12" fillId="0" borderId="26" xfId="0" applyFont="1" applyFill="1" applyBorder="1"/>
    <xf numFmtId="0" fontId="34" fillId="0" borderId="26" xfId="0" applyFont="1" applyFill="1" applyBorder="1" applyAlignment="1">
      <alignment vertical="center"/>
    </xf>
    <xf numFmtId="0" fontId="35" fillId="0" borderId="26" xfId="0" applyFont="1" applyFill="1" applyBorder="1"/>
    <xf numFmtId="0" fontId="35" fillId="0" borderId="26" xfId="0" applyFont="1" applyFill="1" applyBorder="1" applyAlignment="1">
      <alignment horizontal="center" vertical="center"/>
    </xf>
    <xf numFmtId="0" fontId="71" fillId="0" borderId="26" xfId="0" applyFont="1" applyFill="1" applyBorder="1" applyAlignment="1">
      <alignment vertical="center"/>
    </xf>
    <xf numFmtId="0" fontId="8" fillId="0" borderId="26" xfId="0" applyNumberFormat="1" applyFont="1" applyBorder="1" applyAlignment="1">
      <alignment horizontal="center" vertical="center"/>
    </xf>
    <xf numFmtId="0" fontId="0" fillId="13" borderId="0" xfId="0" applyFill="1"/>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0" fillId="0" borderId="30" xfId="0" applyBorder="1" applyAlignment="1">
      <alignment horizontal="center" vertical="center"/>
    </xf>
    <xf numFmtId="0" fontId="75" fillId="4" borderId="26" xfId="0" applyFont="1" applyFill="1" applyBorder="1" applyAlignment="1">
      <alignment horizontal="center" vertical="center"/>
    </xf>
    <xf numFmtId="0" fontId="0" fillId="0" borderId="26" xfId="0" applyBorder="1" applyAlignment="1">
      <alignment horizontal="center" vertical="center"/>
    </xf>
    <xf numFmtId="0" fontId="6" fillId="0" borderId="0" xfId="0" applyFont="1" applyAlignment="1">
      <alignment horizontal="center" vertical="center"/>
    </xf>
    <xf numFmtId="0" fontId="0" fillId="0" borderId="26" xfId="0" applyBorder="1" applyAlignment="1">
      <alignment horizontal="center" vertical="center"/>
    </xf>
    <xf numFmtId="0" fontId="78" fillId="0" borderId="32" xfId="0" applyFont="1" applyFill="1" applyBorder="1" applyAlignment="1">
      <alignment vertical="center"/>
    </xf>
    <xf numFmtId="0" fontId="78" fillId="0" borderId="30" xfId="0" applyFont="1" applyFill="1" applyBorder="1" applyAlignment="1">
      <alignment vertical="center"/>
    </xf>
    <xf numFmtId="0" fontId="12" fillId="0" borderId="0" xfId="0" applyFont="1" applyFill="1"/>
    <xf numFmtId="0" fontId="12" fillId="0" borderId="26" xfId="0" applyFont="1" applyFill="1" applyBorder="1" applyAlignment="1">
      <alignment horizontal="center" vertical="center"/>
    </xf>
    <xf numFmtId="0" fontId="78" fillId="0" borderId="26" xfId="0" applyFont="1" applyFill="1" applyBorder="1" applyAlignment="1">
      <alignment vertical="center"/>
    </xf>
    <xf numFmtId="0" fontId="57" fillId="0" borderId="33" xfId="0" applyFont="1" applyBorder="1" applyAlignment="1">
      <alignment vertical="center"/>
    </xf>
    <xf numFmtId="0" fontId="0" fillId="0" borderId="26" xfId="0" applyBorder="1" applyAlignment="1">
      <alignment horizontal="center" vertical="center"/>
    </xf>
    <xf numFmtId="0" fontId="59" fillId="0" borderId="28" xfId="0" applyFont="1" applyBorder="1" applyAlignment="1">
      <alignment vertical="center" textRotation="90" wrapText="1"/>
    </xf>
    <xf numFmtId="0" fontId="73" fillId="0" borderId="26" xfId="0" applyFont="1" applyBorder="1" applyAlignment="1">
      <alignment vertical="center" wrapText="1"/>
    </xf>
    <xf numFmtId="0" fontId="8" fillId="0" borderId="33" xfId="0" applyFont="1" applyBorder="1" applyAlignment="1"/>
    <xf numFmtId="0" fontId="8" fillId="0" borderId="26" xfId="0" applyFont="1" applyBorder="1" applyAlignment="1">
      <alignment horizontal="left" vertical="center" wrapText="1"/>
    </xf>
    <xf numFmtId="0" fontId="8" fillId="0" borderId="0" xfId="0" applyFont="1" applyBorder="1" applyAlignment="1">
      <alignment vertical="center" wrapText="1"/>
    </xf>
    <xf numFmtId="0" fontId="0" fillId="0" borderId="0" xfId="0" applyAlignme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38" fillId="12" borderId="26" xfId="0" applyFont="1" applyFill="1" applyBorder="1" applyAlignment="1">
      <alignment horizontal="justify" vertical="center" wrapText="1"/>
    </xf>
    <xf numFmtId="0" fontId="62" fillId="12" borderId="26" xfId="0" applyFont="1" applyFill="1" applyBorder="1" applyAlignment="1">
      <alignment horizontal="center" vertical="center" wrapText="1"/>
    </xf>
    <xf numFmtId="0" fontId="8" fillId="0" borderId="26" xfId="0" applyFont="1" applyBorder="1" applyAlignment="1">
      <alignment horizontal="center" vertical="center" wrapText="1"/>
    </xf>
    <xf numFmtId="0" fontId="79" fillId="0" borderId="26" xfId="0" applyFont="1" applyFill="1" applyBorder="1" applyAlignment="1">
      <alignment horizontal="center" vertical="center" wrapText="1"/>
    </xf>
    <xf numFmtId="0" fontId="80" fillId="0" borderId="26" xfId="0" applyFont="1" applyFill="1" applyBorder="1" applyAlignment="1">
      <alignment horizontal="center" vertical="center" wrapText="1"/>
    </xf>
    <xf numFmtId="1" fontId="80" fillId="0" borderId="26" xfId="0" applyNumberFormat="1" applyFont="1" applyFill="1" applyBorder="1" applyAlignment="1">
      <alignment horizontal="center" vertical="center" wrapText="1"/>
    </xf>
    <xf numFmtId="1" fontId="80" fillId="0" borderId="27" xfId="0" applyNumberFormat="1"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80" fillId="6" borderId="26" xfId="0" applyFont="1" applyFill="1" applyBorder="1" applyAlignment="1">
      <alignment horizontal="center" vertical="center" wrapText="1"/>
    </xf>
    <xf numFmtId="0" fontId="80" fillId="0" borderId="26" xfId="0" applyFont="1" applyFill="1" applyBorder="1" applyAlignment="1">
      <alignment horizontal="center" vertical="center" wrapText="1"/>
    </xf>
    <xf numFmtId="0" fontId="80" fillId="0" borderId="26" xfId="0" applyFont="1" applyFill="1" applyBorder="1" applyAlignment="1">
      <alignment horizontal="center" vertical="center" wrapText="1"/>
    </xf>
    <xf numFmtId="0" fontId="80" fillId="0" borderId="26" xfId="0" applyFont="1" applyFill="1" applyBorder="1" applyAlignment="1">
      <alignment horizontal="center" vertical="center" wrapText="1"/>
    </xf>
    <xf numFmtId="0" fontId="5" fillId="0" borderId="26" xfId="0" applyFont="1" applyBorder="1" applyAlignment="1">
      <alignment horizontal="center" vertical="center"/>
    </xf>
    <xf numFmtId="0" fontId="75" fillId="0" borderId="26" xfId="0" applyFont="1" applyBorder="1" applyAlignment="1">
      <alignment horizontal="center" vertical="center"/>
    </xf>
    <xf numFmtId="0" fontId="75" fillId="0" borderId="29" xfId="0" applyFont="1" applyBorder="1" applyAlignment="1">
      <alignment horizontal="center" vertical="center"/>
    </xf>
    <xf numFmtId="0" fontId="75" fillId="0" borderId="26" xfId="0" applyFont="1" applyBorder="1" applyAlignment="1">
      <alignment horizontal="center" vertical="center"/>
    </xf>
    <xf numFmtId="0" fontId="81" fillId="0" borderId="26" xfId="0" applyFont="1" applyBorder="1" applyAlignment="1">
      <alignment horizontal="center" vertical="center"/>
    </xf>
    <xf numFmtId="0" fontId="82" fillId="0" borderId="26" xfId="0" applyFont="1" applyFill="1" applyBorder="1" applyAlignment="1">
      <alignment vertical="center"/>
    </xf>
    <xf numFmtId="0" fontId="75" fillId="2" borderId="26" xfId="0" applyFont="1" applyFill="1" applyBorder="1" applyAlignment="1">
      <alignment horizontal="center" vertical="center"/>
    </xf>
    <xf numFmtId="0" fontId="50" fillId="0" borderId="26" xfId="0" applyFont="1" applyBorder="1" applyAlignment="1">
      <alignment horizontal="center" vertical="center"/>
    </xf>
    <xf numFmtId="0" fontId="0" fillId="0" borderId="0" xfId="0" applyAlignment="1">
      <alignment horizontal="center"/>
    </xf>
    <xf numFmtId="0" fontId="80" fillId="0" borderId="26" xfId="0" applyFont="1" applyFill="1" applyBorder="1" applyAlignment="1">
      <alignment horizontal="center" vertical="center" wrapText="1"/>
    </xf>
    <xf numFmtId="0" fontId="79" fillId="0" borderId="26" xfId="0" applyFont="1" applyFill="1" applyBorder="1" applyAlignment="1">
      <alignment horizontal="center" vertical="center" wrapText="1"/>
    </xf>
    <xf numFmtId="0" fontId="5" fillId="0" borderId="26" xfId="0" applyFont="1" applyBorder="1" applyAlignment="1">
      <alignment horizontal="center" vertical="center"/>
    </xf>
    <xf numFmtId="1" fontId="0" fillId="0" borderId="0" xfId="0" applyNumberFormat="1"/>
    <xf numFmtId="0" fontId="5" fillId="0" borderId="26" xfId="0" applyFont="1" applyBorder="1" applyAlignment="1">
      <alignment horizontal="center" vertical="center"/>
    </xf>
    <xf numFmtId="0" fontId="10" fillId="15" borderId="26" xfId="0" applyFont="1" applyFill="1" applyBorder="1" applyAlignment="1">
      <alignment horizontal="center" vertical="center" wrapText="1"/>
    </xf>
    <xf numFmtId="1" fontId="80" fillId="18" borderId="26" xfId="0" applyNumberFormat="1" applyFont="1" applyFill="1" applyBorder="1" applyAlignment="1">
      <alignment horizontal="center" vertical="center" wrapText="1"/>
    </xf>
    <xf numFmtId="1" fontId="79" fillId="18" borderId="26" xfId="0" applyNumberFormat="1" applyFont="1" applyFill="1" applyBorder="1" applyAlignment="1">
      <alignment horizontal="center" vertical="center" wrapText="1"/>
    </xf>
    <xf numFmtId="0" fontId="80" fillId="18" borderId="26" xfId="0" applyFont="1" applyFill="1" applyBorder="1" applyAlignment="1">
      <alignment horizontal="center" vertical="center" wrapText="1"/>
    </xf>
    <xf numFmtId="0" fontId="0" fillId="18" borderId="26" xfId="0" applyFill="1" applyBorder="1" applyAlignment="1">
      <alignment horizontal="center" vertical="center"/>
    </xf>
    <xf numFmtId="0" fontId="62" fillId="0" borderId="26" xfId="0" applyFont="1" applyFill="1" applyBorder="1" applyAlignment="1">
      <alignment horizontal="center" vertical="center" wrapText="1"/>
    </xf>
    <xf numFmtId="1" fontId="80" fillId="4" borderId="26" xfId="0" applyNumberFormat="1" applyFont="1" applyFill="1" applyBorder="1" applyAlignment="1">
      <alignment horizontal="center" vertical="center" wrapText="1"/>
    </xf>
    <xf numFmtId="0" fontId="5" fillId="2" borderId="26" xfId="0" applyFont="1" applyFill="1" applyBorder="1" applyAlignment="1">
      <alignment horizontal="center" vertical="center"/>
    </xf>
    <xf numFmtId="0" fontId="5" fillId="4" borderId="26" xfId="0" applyFont="1" applyFill="1" applyBorder="1" applyAlignment="1">
      <alignment horizontal="center" vertical="center"/>
    </xf>
    <xf numFmtId="0" fontId="0" fillId="0" borderId="15" xfId="0" applyBorder="1"/>
    <xf numFmtId="0" fontId="0" fillId="0" borderId="0" xfId="0" applyBorder="1" applyAlignment="1">
      <alignment horizontal="center"/>
    </xf>
    <xf numFmtId="0" fontId="8" fillId="0" borderId="0" xfId="0" applyFont="1" applyBorder="1" applyAlignment="1">
      <alignment horizontal="center"/>
    </xf>
    <xf numFmtId="0" fontId="80" fillId="0" borderId="27" xfId="0" applyFont="1" applyFill="1" applyBorder="1" applyAlignment="1">
      <alignment horizontal="center" vertical="center" wrapText="1"/>
    </xf>
    <xf numFmtId="0" fontId="80" fillId="0" borderId="31" xfId="0" applyFont="1" applyFill="1" applyBorder="1" applyAlignment="1">
      <alignment horizontal="center" vertical="center" wrapText="1"/>
    </xf>
    <xf numFmtId="0" fontId="80" fillId="0" borderId="28" xfId="0" applyFont="1" applyFill="1" applyBorder="1" applyAlignment="1">
      <alignment horizontal="center" vertical="center" wrapText="1"/>
    </xf>
    <xf numFmtId="0" fontId="75" fillId="0" borderId="29" xfId="0" applyFont="1" applyBorder="1" applyAlignment="1">
      <alignment horizontal="center" vertical="center"/>
    </xf>
    <xf numFmtId="0" fontId="52" fillId="0" borderId="26" xfId="0" applyFont="1" applyFill="1" applyBorder="1" applyAlignment="1">
      <alignment horizontal="center" vertical="center" wrapText="1"/>
    </xf>
    <xf numFmtId="0" fontId="75" fillId="0" borderId="29" xfId="0" applyFont="1" applyFill="1" applyBorder="1" applyAlignment="1">
      <alignment horizontal="center" vertical="center"/>
    </xf>
    <xf numFmtId="0" fontId="80" fillId="0" borderId="26" xfId="0" applyFont="1" applyFill="1" applyBorder="1" applyAlignment="1">
      <alignment horizontal="center" vertical="center" wrapText="1"/>
    </xf>
    <xf numFmtId="0" fontId="75" fillId="0" borderId="26" xfId="0" applyFont="1" applyBorder="1" applyAlignment="1">
      <alignment horizontal="center" vertical="center"/>
    </xf>
    <xf numFmtId="0" fontId="0" fillId="0" borderId="26" xfId="0" applyBorder="1" applyAlignment="1">
      <alignment horizontal="center" vertical="center"/>
    </xf>
    <xf numFmtId="0" fontId="75" fillId="0" borderId="26" xfId="0" applyFont="1" applyFill="1" applyBorder="1" applyAlignment="1">
      <alignment horizontal="center" vertical="center"/>
    </xf>
    <xf numFmtId="0" fontId="80" fillId="4" borderId="26" xfId="0" applyFont="1" applyFill="1" applyBorder="1" applyAlignment="1">
      <alignment horizontal="center" vertical="center" wrapText="1"/>
    </xf>
    <xf numFmtId="0" fontId="5" fillId="0" borderId="26" xfId="0" applyFont="1" applyBorder="1" applyAlignment="1">
      <alignment horizontal="center" vertical="center"/>
    </xf>
    <xf numFmtId="0" fontId="75" fillId="4" borderId="26" xfId="0" applyFont="1" applyFill="1" applyBorder="1" applyAlignment="1">
      <alignment horizontal="center" vertical="center"/>
    </xf>
    <xf numFmtId="0" fontId="80" fillId="13" borderId="26" xfId="0" applyFont="1" applyFill="1" applyBorder="1" applyAlignment="1">
      <alignment horizontal="center" vertical="center" wrapText="1"/>
    </xf>
    <xf numFmtId="0" fontId="0" fillId="14" borderId="26" xfId="0" applyFill="1" applyBorder="1" applyAlignment="1">
      <alignment horizontal="center" vertical="center"/>
    </xf>
    <xf numFmtId="0" fontId="5" fillId="4" borderId="26" xfId="0" applyFont="1" applyFill="1" applyBorder="1" applyAlignment="1">
      <alignment horizontal="center" vertical="center"/>
    </xf>
    <xf numFmtId="0" fontId="79" fillId="0" borderId="26" xfId="0" applyFont="1" applyFill="1" applyBorder="1" applyAlignment="1">
      <alignment horizontal="center" vertical="center" wrapText="1"/>
    </xf>
    <xf numFmtId="0" fontId="79" fillId="15" borderId="26" xfId="0" applyFont="1" applyFill="1" applyBorder="1" applyAlignment="1">
      <alignment horizontal="center" vertical="center" wrapText="1"/>
    </xf>
    <xf numFmtId="1" fontId="80" fillId="0" borderId="27" xfId="0" applyNumberFormat="1" applyFont="1" applyFill="1" applyBorder="1" applyAlignment="1">
      <alignment horizontal="center" vertical="center" wrapText="1"/>
    </xf>
    <xf numFmtId="1" fontId="80" fillId="0" borderId="28" xfId="0" applyNumberFormat="1" applyFont="1" applyFill="1" applyBorder="1" applyAlignment="1">
      <alignment horizontal="center" vertical="center" wrapText="1"/>
    </xf>
    <xf numFmtId="0" fontId="80" fillId="14" borderId="26" xfId="0" applyFont="1" applyFill="1" applyBorder="1" applyAlignment="1">
      <alignment horizontal="center" vertical="center" wrapText="1"/>
    </xf>
    <xf numFmtId="0" fontId="80" fillId="18" borderId="26" xfId="0" applyFont="1" applyFill="1" applyBorder="1" applyAlignment="1">
      <alignment horizontal="center" vertical="center" wrapText="1"/>
    </xf>
    <xf numFmtId="0" fontId="79" fillId="18" borderId="26" xfId="0" applyFont="1" applyFill="1" applyBorder="1" applyAlignment="1">
      <alignment horizontal="center" vertical="center" wrapText="1"/>
    </xf>
    <xf numFmtId="1" fontId="80" fillId="18" borderId="26" xfId="0" applyNumberFormat="1" applyFont="1" applyFill="1" applyBorder="1" applyAlignment="1">
      <alignment horizontal="center" vertical="center" wrapText="1"/>
    </xf>
    <xf numFmtId="0" fontId="39" fillId="0" borderId="0" xfId="0" applyFont="1" applyAlignment="1">
      <alignment horizontal="center" vertical="center"/>
    </xf>
    <xf numFmtId="0" fontId="0" fillId="0" borderId="17" xfId="0" applyBorder="1" applyAlignment="1">
      <alignment horizontal="center" vertical="center"/>
    </xf>
    <xf numFmtId="0" fontId="6" fillId="0" borderId="0" xfId="0" applyFont="1" applyAlignment="1">
      <alignment horizontal="center" vertical="center"/>
    </xf>
    <xf numFmtId="0" fontId="28" fillId="0" borderId="18" xfId="0" applyFont="1" applyBorder="1" applyAlignment="1">
      <alignment horizontal="center" vertical="center"/>
    </xf>
    <xf numFmtId="0" fontId="28" fillId="0" borderId="17" xfId="0" applyFont="1" applyBorder="1" applyAlignment="1">
      <alignment horizontal="center" vertical="center"/>
    </xf>
    <xf numFmtId="0" fontId="60" fillId="0" borderId="18" xfId="0" applyFont="1" applyBorder="1" applyAlignment="1">
      <alignment horizontal="center" vertical="center" textRotation="90" wrapText="1"/>
    </xf>
    <xf numFmtId="0" fontId="60" fillId="0" borderId="17" xfId="0" applyFont="1" applyBorder="1" applyAlignment="1">
      <alignment horizontal="center" vertical="center" textRotation="90" wrapText="1"/>
    </xf>
    <xf numFmtId="0" fontId="46" fillId="0" borderId="12" xfId="1" applyNumberFormat="1" applyFont="1" applyFill="1" applyBorder="1" applyAlignment="1" applyProtection="1">
      <alignment horizontal="center" vertical="center" textRotation="90" wrapText="1"/>
    </xf>
    <xf numFmtId="0" fontId="46" fillId="0" borderId="16" xfId="1" applyNumberFormat="1" applyFont="1" applyFill="1" applyBorder="1" applyAlignment="1" applyProtection="1">
      <alignment horizontal="center" vertical="center" textRotation="90" wrapText="1"/>
    </xf>
    <xf numFmtId="0" fontId="60" fillId="0" borderId="1" xfId="0" applyFont="1" applyBorder="1" applyAlignment="1">
      <alignment horizontal="center" vertical="center" textRotation="90" wrapText="1"/>
    </xf>
    <xf numFmtId="0" fontId="13" fillId="0" borderId="1" xfId="0" applyFont="1" applyBorder="1" applyAlignment="1">
      <alignment horizontal="center" vertical="center"/>
    </xf>
    <xf numFmtId="0" fontId="8" fillId="0" borderId="1" xfId="0" applyFont="1" applyBorder="1" applyAlignment="1">
      <alignment horizontal="center" vertical="center" wrapText="1"/>
    </xf>
    <xf numFmtId="0" fontId="58" fillId="0" borderId="1" xfId="0" applyFont="1" applyFill="1" applyBorder="1" applyAlignment="1">
      <alignment horizontal="center" vertical="center" textRotation="90" wrapText="1"/>
    </xf>
    <xf numFmtId="0" fontId="46" fillId="0" borderId="12" xfId="0" applyFont="1" applyFill="1" applyBorder="1" applyAlignment="1">
      <alignment horizontal="center" vertical="center" textRotation="90" wrapText="1"/>
    </xf>
    <xf numFmtId="0" fontId="46" fillId="0" borderId="16" xfId="0" applyFont="1" applyFill="1" applyBorder="1" applyAlignment="1">
      <alignment horizontal="center" vertical="center" textRotation="90" wrapText="1"/>
    </xf>
    <xf numFmtId="0" fontId="10" fillId="0" borderId="18" xfId="0" applyFont="1" applyFill="1" applyBorder="1" applyAlignment="1">
      <alignment horizontal="center" vertical="center" wrapText="1"/>
    </xf>
    <xf numFmtId="0" fontId="0" fillId="0" borderId="15" xfId="0" applyBorder="1"/>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36" fillId="0" borderId="15" xfId="0" applyFont="1" applyBorder="1" applyAlignment="1">
      <alignment horizontal="center" vertical="center"/>
    </xf>
    <xf numFmtId="0" fontId="37" fillId="0" borderId="18" xfId="0" applyFont="1" applyBorder="1" applyAlignment="1">
      <alignment horizontal="center" vertical="center" textRotation="90" wrapText="1"/>
    </xf>
    <xf numFmtId="0" fontId="37" fillId="0" borderId="17" xfId="0" applyFont="1" applyBorder="1" applyAlignment="1">
      <alignment horizontal="center" vertical="center" textRotation="90" wrapText="1"/>
    </xf>
    <xf numFmtId="0" fontId="37" fillId="0" borderId="15" xfId="0" applyFont="1" applyBorder="1" applyAlignment="1">
      <alignment horizontal="center" vertical="center" textRotation="90" wrapText="1"/>
    </xf>
    <xf numFmtId="0" fontId="43" fillId="0" borderId="12" xfId="0" applyFont="1" applyFill="1" applyBorder="1" applyAlignment="1">
      <alignment horizontal="center" vertical="center" textRotation="90"/>
    </xf>
    <xf numFmtId="0" fontId="43" fillId="0" borderId="16" xfId="0" applyFont="1" applyFill="1" applyBorder="1" applyAlignment="1">
      <alignment horizontal="center" vertical="center" textRotation="90"/>
    </xf>
    <xf numFmtId="0" fontId="43" fillId="0" borderId="20" xfId="0" applyFont="1" applyFill="1" applyBorder="1" applyAlignment="1">
      <alignment horizontal="center" vertical="center" textRotation="90"/>
    </xf>
    <xf numFmtId="0" fontId="44" fillId="6" borderId="18" xfId="0" applyFont="1" applyFill="1" applyBorder="1" applyAlignment="1">
      <alignment horizontal="center" vertical="center"/>
    </xf>
    <xf numFmtId="0" fontId="44" fillId="6" borderId="17" xfId="0" applyFont="1" applyFill="1" applyBorder="1" applyAlignment="1">
      <alignment horizontal="center" vertical="center"/>
    </xf>
    <xf numFmtId="0" fontId="44" fillId="6" borderId="15" xfId="0" applyFont="1" applyFill="1" applyBorder="1" applyAlignment="1">
      <alignment horizontal="center" vertical="center"/>
    </xf>
    <xf numFmtId="0" fontId="45" fillId="6" borderId="1" xfId="0" applyFont="1" applyFill="1" applyBorder="1" applyAlignment="1">
      <alignment horizontal="center" vertical="center" wrapText="1"/>
    </xf>
    <xf numFmtId="0" fontId="20" fillId="6" borderId="1" xfId="0" applyFont="1" applyFill="1" applyBorder="1" applyAlignment="1">
      <alignment horizontal="center" vertical="center" textRotation="90" wrapText="1"/>
    </xf>
    <xf numFmtId="0" fontId="10" fillId="0" borderId="1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8" xfId="1" applyNumberFormat="1" applyFont="1" applyFill="1" applyBorder="1" applyAlignment="1" applyProtection="1">
      <alignment horizontal="center" vertical="center" wrapText="1"/>
    </xf>
    <xf numFmtId="0" fontId="10" fillId="0" borderId="17" xfId="1" applyNumberFormat="1" applyFont="1" applyFill="1" applyBorder="1" applyAlignment="1" applyProtection="1">
      <alignment horizontal="center" vertical="center" wrapText="1"/>
    </xf>
    <xf numFmtId="0" fontId="51" fillId="6" borderId="18"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8"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8" fillId="6" borderId="18" xfId="1" applyNumberFormat="1" applyFont="1" applyFill="1" applyBorder="1" applyAlignment="1" applyProtection="1">
      <alignment horizontal="center" vertical="center" textRotation="90" wrapText="1"/>
    </xf>
    <xf numFmtId="0" fontId="58" fillId="6" borderId="15" xfId="1" applyNumberFormat="1" applyFont="1" applyFill="1" applyBorder="1" applyAlignment="1" applyProtection="1">
      <alignment horizontal="center" vertical="center" textRotation="90" wrapText="1"/>
    </xf>
    <xf numFmtId="0" fontId="5" fillId="0" borderId="18" xfId="1" applyNumberFormat="1" applyFont="1" applyFill="1" applyBorder="1" applyAlignment="1" applyProtection="1">
      <alignment horizontal="center" vertical="center" wrapText="1"/>
    </xf>
    <xf numFmtId="0" fontId="5" fillId="0" borderId="17" xfId="1" applyNumberFormat="1" applyFont="1" applyFill="1" applyBorder="1" applyAlignment="1" applyProtection="1">
      <alignment horizontal="center" vertical="center" wrapText="1"/>
    </xf>
    <xf numFmtId="0" fontId="59" fillId="0" borderId="18" xfId="0" applyFont="1" applyBorder="1" applyAlignment="1">
      <alignment horizontal="center" vertical="center" textRotation="90" wrapText="1"/>
    </xf>
    <xf numFmtId="0" fontId="59" fillId="0" borderId="15" xfId="0" applyFont="1" applyBorder="1" applyAlignment="1">
      <alignment horizontal="center" vertical="center" textRotation="90" wrapText="1"/>
    </xf>
    <xf numFmtId="0" fontId="51" fillId="0" borderId="1" xfId="1" applyNumberFormat="1" applyFont="1" applyFill="1" applyBorder="1" applyAlignment="1" applyProtection="1">
      <alignment horizontal="center" vertical="center" textRotation="90" wrapText="1"/>
    </xf>
    <xf numFmtId="0" fontId="47" fillId="0" borderId="12" xfId="1" applyNumberFormat="1" applyFont="1" applyFill="1" applyBorder="1" applyAlignment="1" applyProtection="1">
      <alignment horizontal="center" vertical="center" textRotation="90" wrapText="1"/>
    </xf>
    <xf numFmtId="0" fontId="47" fillId="0" borderId="16" xfId="1" applyNumberFormat="1" applyFont="1" applyFill="1" applyBorder="1" applyAlignment="1" applyProtection="1">
      <alignment horizontal="center" vertical="center" textRotation="90" wrapText="1"/>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57" fillId="0" borderId="1" xfId="0" applyFont="1" applyBorder="1" applyAlignment="1">
      <alignment horizontal="center" vertical="center" textRotation="90" wrapText="1"/>
    </xf>
    <xf numFmtId="0" fontId="51" fillId="6" borderId="1" xfId="0" applyFont="1" applyFill="1" applyBorder="1" applyAlignment="1">
      <alignment horizontal="center" vertical="center"/>
    </xf>
    <xf numFmtId="0" fontId="45" fillId="6" borderId="17" xfId="0" applyFont="1" applyFill="1" applyBorder="1" applyAlignment="1">
      <alignment horizontal="justify" vertical="center" wrapText="1"/>
    </xf>
    <xf numFmtId="0" fontId="45" fillId="6" borderId="15" xfId="0" applyFont="1" applyFill="1" applyBorder="1" applyAlignment="1">
      <alignment horizontal="justify" vertical="center" wrapText="1"/>
    </xf>
    <xf numFmtId="0" fontId="58" fillId="6" borderId="1" xfId="1" applyNumberFormat="1" applyFont="1" applyFill="1" applyBorder="1" applyAlignment="1" applyProtection="1">
      <alignment horizontal="center" vertical="center" textRotation="90" wrapText="1"/>
    </xf>
    <xf numFmtId="0" fontId="46" fillId="0" borderId="17" xfId="1" applyNumberFormat="1" applyFont="1" applyFill="1" applyBorder="1" applyAlignment="1" applyProtection="1">
      <alignment horizontal="center" vertical="center" textRotation="90"/>
    </xf>
    <xf numFmtId="0" fontId="46" fillId="0" borderId="16" xfId="1" applyNumberFormat="1" applyFont="1" applyFill="1" applyBorder="1" applyAlignment="1" applyProtection="1">
      <alignment horizontal="center" vertical="center" textRotation="90"/>
    </xf>
    <xf numFmtId="0" fontId="46" fillId="0" borderId="20" xfId="1" applyNumberFormat="1" applyFont="1" applyFill="1" applyBorder="1" applyAlignment="1" applyProtection="1">
      <alignment horizontal="center" vertical="center" textRotation="90"/>
    </xf>
    <xf numFmtId="0" fontId="0" fillId="0" borderId="18" xfId="0" applyFont="1" applyFill="1" applyBorder="1" applyAlignment="1">
      <alignment horizontal="center" vertical="center"/>
    </xf>
    <xf numFmtId="0" fontId="0" fillId="0" borderId="15" xfId="0" applyFont="1" applyFill="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48" fillId="0" borderId="18" xfId="0" applyFont="1" applyBorder="1" applyAlignment="1">
      <alignment horizontal="justify" vertical="center" wrapText="1"/>
    </xf>
    <xf numFmtId="0" fontId="48" fillId="0" borderId="17" xfId="0" applyFont="1" applyBorder="1" applyAlignment="1">
      <alignment horizontal="justify" vertical="center" wrapText="1"/>
    </xf>
    <xf numFmtId="0" fontId="48" fillId="0" borderId="15" xfId="0" applyFont="1" applyBorder="1" applyAlignment="1">
      <alignment horizontal="justify" vertical="center" wrapText="1"/>
    </xf>
    <xf numFmtId="0" fontId="58" fillId="0" borderId="1" xfId="1" applyNumberFormat="1" applyFont="1" applyFill="1" applyBorder="1" applyAlignment="1" applyProtection="1">
      <alignment horizontal="center" vertical="center" textRotation="90" wrapText="1"/>
    </xf>
    <xf numFmtId="0" fontId="0" fillId="0" borderId="17" xfId="0" applyFont="1" applyFill="1" applyBorder="1" applyAlignment="1">
      <alignment horizontal="center" vertical="center"/>
    </xf>
    <xf numFmtId="0" fontId="57" fillId="0" borderId="18" xfId="0" applyFont="1" applyBorder="1" applyAlignment="1">
      <alignment horizontal="center" vertical="center" textRotation="90" wrapText="1"/>
    </xf>
    <xf numFmtId="0" fontId="57" fillId="0" borderId="17" xfId="0" applyFont="1" applyBorder="1" applyAlignment="1">
      <alignment horizontal="center" vertical="center" textRotation="90" wrapText="1"/>
    </xf>
    <xf numFmtId="0" fontId="57" fillId="0" borderId="15" xfId="0" applyFont="1" applyBorder="1" applyAlignment="1">
      <alignment horizontal="center" vertical="center" textRotation="90" wrapText="1"/>
    </xf>
    <xf numFmtId="0" fontId="45" fillId="6" borderId="18" xfId="0" applyFont="1" applyFill="1" applyBorder="1" applyAlignment="1">
      <alignment horizontal="justify" vertical="center" wrapText="1"/>
    </xf>
    <xf numFmtId="0" fontId="25" fillId="2" borderId="18"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30" fillId="7" borderId="18"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31" fillId="8" borderId="18"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2" fillId="0" borderId="0" xfId="0" applyFont="1" applyAlignment="1">
      <alignment horizontal="center"/>
    </xf>
    <xf numFmtId="0" fontId="49" fillId="0" borderId="4" xfId="0" applyFont="1" applyBorder="1" applyAlignment="1">
      <alignment horizontal="center" wrapText="1"/>
    </xf>
    <xf numFmtId="0" fontId="0" fillId="0" borderId="13" xfId="0" applyBorder="1" applyAlignment="1">
      <alignment horizont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26" fillId="2" borderId="18"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6" fillId="10" borderId="1" xfId="0" applyFont="1" applyFill="1" applyBorder="1" applyAlignment="1">
      <alignment horizontal="center"/>
    </xf>
    <xf numFmtId="0" fontId="33" fillId="10" borderId="1" xfId="0" applyFont="1" applyFill="1" applyBorder="1" applyAlignment="1">
      <alignment horizontal="center" vertical="center" wrapText="1"/>
    </xf>
    <xf numFmtId="0" fontId="33" fillId="10" borderId="18" xfId="0" applyFont="1" applyFill="1" applyBorder="1" applyAlignment="1">
      <alignment horizontal="center" vertical="center" wrapText="1"/>
    </xf>
    <xf numFmtId="0" fontId="33" fillId="10" borderId="15" xfId="0" applyFont="1" applyFill="1" applyBorder="1" applyAlignment="1">
      <alignment horizontal="center" vertical="center" wrapText="1"/>
    </xf>
    <xf numFmtId="0" fontId="6" fillId="9" borderId="1" xfId="0" applyFont="1" applyFill="1" applyBorder="1" applyAlignment="1">
      <alignment horizontal="center"/>
    </xf>
    <xf numFmtId="0" fontId="33" fillId="9" borderId="1" xfId="0" applyFont="1" applyFill="1" applyBorder="1" applyAlignment="1">
      <alignment horizontal="center" vertical="center" wrapText="1"/>
    </xf>
    <xf numFmtId="0" fontId="33" fillId="9" borderId="18" xfId="0" applyFont="1" applyFill="1" applyBorder="1" applyAlignment="1">
      <alignment horizontal="center" vertical="center" wrapText="1"/>
    </xf>
    <xf numFmtId="0" fontId="33" fillId="9" borderId="27" xfId="0" applyFont="1" applyFill="1" applyBorder="1" applyAlignment="1">
      <alignment horizontal="center" vertical="center" wrapText="1"/>
    </xf>
    <xf numFmtId="0" fontId="33" fillId="9" borderId="28" xfId="0" applyFont="1" applyFill="1" applyBorder="1" applyAlignment="1">
      <alignment horizontal="center" vertical="center" wrapText="1"/>
    </xf>
    <xf numFmtId="0" fontId="10" fillId="0" borderId="27" xfId="1" applyNumberFormat="1" applyFont="1" applyFill="1" applyBorder="1" applyAlignment="1" applyProtection="1">
      <alignment horizontal="center" vertical="center" wrapText="1"/>
    </xf>
    <xf numFmtId="0" fontId="10" fillId="0" borderId="28" xfId="1" applyNumberFormat="1" applyFont="1" applyFill="1" applyBorder="1" applyAlignment="1" applyProtection="1">
      <alignment horizontal="center" vertical="center" wrapText="1"/>
    </xf>
    <xf numFmtId="0" fontId="5" fillId="0" borderId="27" xfId="1" applyNumberFormat="1" applyFont="1" applyFill="1" applyBorder="1" applyAlignment="1" applyProtection="1">
      <alignment horizontal="center" vertical="center" wrapText="1"/>
    </xf>
    <xf numFmtId="0" fontId="5" fillId="0" borderId="28" xfId="1" applyNumberFormat="1" applyFont="1" applyFill="1" applyBorder="1" applyAlignment="1" applyProtection="1">
      <alignment horizontal="center" vertical="center" wrapText="1"/>
    </xf>
    <xf numFmtId="0" fontId="5" fillId="0" borderId="31" xfId="1" applyNumberFormat="1" applyFont="1" applyFill="1" applyBorder="1" applyAlignment="1" applyProtection="1">
      <alignment horizontal="center" vertical="center" wrapText="1"/>
    </xf>
    <xf numFmtId="0" fontId="10" fillId="0" borderId="31" xfId="1" applyNumberFormat="1" applyFont="1" applyFill="1" applyBorder="1" applyAlignment="1" applyProtection="1">
      <alignment horizontal="center" vertical="center" wrapText="1"/>
    </xf>
    <xf numFmtId="0" fontId="10" fillId="0" borderId="2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8" xfId="0" applyFont="1" applyFill="1" applyBorder="1" applyAlignment="1">
      <alignment horizontal="center" vertical="center" wrapText="1"/>
    </xf>
    <xf numFmtId="1" fontId="0" fillId="0" borderId="27"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1" fontId="0" fillId="0" borderId="28" xfId="0" applyNumberFormat="1" applyFont="1" applyFill="1" applyBorder="1" applyAlignment="1">
      <alignment horizontal="center" vertical="center"/>
    </xf>
    <xf numFmtId="0" fontId="0" fillId="0" borderId="2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Fill="1" applyBorder="1" applyAlignment="1">
      <alignment horizontal="center" vertical="center"/>
    </xf>
    <xf numFmtId="0" fontId="10" fillId="15" borderId="27" xfId="1" applyNumberFormat="1" applyFont="1" applyFill="1" applyBorder="1" applyAlignment="1" applyProtection="1">
      <alignment horizontal="center" vertical="center" wrapText="1"/>
    </xf>
    <xf numFmtId="0" fontId="10" fillId="15" borderId="28" xfId="1" applyNumberFormat="1" applyFont="1" applyFill="1" applyBorder="1" applyAlignment="1" applyProtection="1">
      <alignment horizontal="center" vertical="center" wrapText="1"/>
    </xf>
    <xf numFmtId="0" fontId="10" fillId="15" borderId="31" xfId="1" applyNumberFormat="1" applyFont="1" applyFill="1" applyBorder="1" applyAlignment="1" applyProtection="1">
      <alignment horizontal="center" vertical="center" wrapText="1"/>
    </xf>
    <xf numFmtId="0" fontId="80" fillId="0" borderId="27" xfId="0" applyFont="1" applyFill="1" applyBorder="1" applyAlignment="1">
      <alignment horizontal="center" vertical="center" wrapText="1"/>
    </xf>
    <xf numFmtId="0" fontId="80" fillId="0" borderId="28" xfId="0" applyFont="1" applyFill="1" applyBorder="1" applyAlignment="1">
      <alignment horizontal="center" vertical="center" wrapText="1"/>
    </xf>
    <xf numFmtId="0" fontId="75" fillId="0" borderId="26" xfId="0" applyFont="1" applyBorder="1" applyAlignment="1">
      <alignment horizontal="center" vertical="center"/>
    </xf>
    <xf numFmtId="0" fontId="80" fillId="18" borderId="26" xfId="0" applyFont="1" applyFill="1" applyBorder="1" applyAlignment="1">
      <alignment horizontal="center" vertical="center" wrapText="1"/>
    </xf>
    <xf numFmtId="0" fontId="79" fillId="18" borderId="26" xfId="0" applyFont="1" applyFill="1" applyBorder="1" applyAlignment="1">
      <alignment horizontal="center" vertical="center" wrapText="1"/>
    </xf>
    <xf numFmtId="0" fontId="52" fillId="0" borderId="26" xfId="0" applyFont="1" applyFill="1" applyBorder="1" applyAlignment="1">
      <alignment horizontal="center" vertical="center" wrapText="1"/>
    </xf>
    <xf numFmtId="0" fontId="0" fillId="0" borderId="26" xfId="0" applyBorder="1" applyAlignment="1">
      <alignment horizontal="center" vertical="center"/>
    </xf>
    <xf numFmtId="0" fontId="66" fillId="16" borderId="29" xfId="0" applyFont="1" applyFill="1" applyBorder="1" applyAlignment="1">
      <alignment horizontal="center" vertical="center"/>
    </xf>
    <xf numFmtId="0" fontId="66" fillId="16" borderId="32" xfId="0" applyFont="1" applyFill="1" applyBorder="1" applyAlignment="1">
      <alignment horizontal="center" vertical="center"/>
    </xf>
    <xf numFmtId="0" fontId="66" fillId="16" borderId="30" xfId="0" applyFont="1" applyFill="1" applyBorder="1" applyAlignment="1">
      <alignment horizontal="center" vertical="center"/>
    </xf>
    <xf numFmtId="1" fontId="80" fillId="18" borderId="26" xfId="0" applyNumberFormat="1" applyFont="1" applyFill="1" applyBorder="1" applyAlignment="1">
      <alignment horizontal="center" vertical="center" wrapText="1"/>
    </xf>
    <xf numFmtId="0" fontId="10" fillId="15" borderId="27" xfId="0" applyFont="1" applyFill="1" applyBorder="1" applyAlignment="1">
      <alignment horizontal="center" vertical="center" wrapText="1"/>
    </xf>
    <xf numFmtId="0" fontId="10" fillId="15" borderId="31" xfId="0" applyFont="1" applyFill="1" applyBorder="1" applyAlignment="1">
      <alignment horizontal="center" vertical="center" wrapText="1"/>
    </xf>
    <xf numFmtId="0" fontId="10" fillId="15" borderId="28" xfId="0" applyFont="1" applyFill="1" applyBorder="1" applyAlignment="1">
      <alignment horizontal="center" vertical="center" wrapText="1"/>
    </xf>
    <xf numFmtId="1" fontId="0" fillId="15" borderId="27" xfId="0" applyNumberFormat="1" applyFont="1" applyFill="1" applyBorder="1" applyAlignment="1">
      <alignment horizontal="center" vertical="center"/>
    </xf>
    <xf numFmtId="1" fontId="0" fillId="15" borderId="31" xfId="0" applyNumberFormat="1" applyFont="1" applyFill="1" applyBorder="1" applyAlignment="1">
      <alignment horizontal="center" vertical="center"/>
    </xf>
    <xf numFmtId="1" fontId="0" fillId="15" borderId="28" xfId="0" applyNumberFormat="1" applyFont="1" applyFill="1" applyBorder="1" applyAlignment="1">
      <alignment horizontal="center" vertical="center"/>
    </xf>
    <xf numFmtId="0" fontId="80" fillId="0" borderId="26" xfId="0" applyFont="1" applyFill="1" applyBorder="1" applyAlignment="1">
      <alignment horizontal="center" vertical="center" wrapText="1"/>
    </xf>
    <xf numFmtId="0" fontId="0" fillId="0" borderId="27" xfId="0" applyNumberFormat="1" applyBorder="1" applyAlignment="1">
      <alignment horizontal="center" vertical="center"/>
    </xf>
    <xf numFmtId="0" fontId="0" fillId="0" borderId="31" xfId="0" applyNumberFormat="1" applyBorder="1" applyAlignment="1">
      <alignment horizontal="center" vertical="center"/>
    </xf>
    <xf numFmtId="0" fontId="16" fillId="17" borderId="29" xfId="0" applyFont="1" applyFill="1" applyBorder="1" applyAlignment="1">
      <alignment horizontal="center" vertical="center"/>
    </xf>
    <xf numFmtId="0" fontId="16" fillId="17" borderId="32" xfId="0" applyFont="1" applyFill="1" applyBorder="1" applyAlignment="1">
      <alignment horizontal="center" vertical="center"/>
    </xf>
    <xf numFmtId="0" fontId="16" fillId="17" borderId="30" xfId="0" applyFont="1" applyFill="1" applyBorder="1" applyAlignment="1">
      <alignment horizontal="center" vertical="center"/>
    </xf>
    <xf numFmtId="0" fontId="80" fillId="4" borderId="26" xfId="0" applyFont="1" applyFill="1" applyBorder="1" applyAlignment="1">
      <alignment horizontal="center" vertical="center" wrapText="1"/>
    </xf>
    <xf numFmtId="0" fontId="75" fillId="4" borderId="26" xfId="0" applyFont="1" applyFill="1" applyBorder="1" applyAlignment="1">
      <alignment horizontal="center" vertical="center"/>
    </xf>
    <xf numFmtId="0" fontId="70" fillId="0" borderId="26" xfId="0" applyFont="1" applyBorder="1" applyAlignment="1">
      <alignment horizontal="center" vertical="center"/>
    </xf>
    <xf numFmtId="0" fontId="37" fillId="0" borderId="26" xfId="0" applyFont="1" applyBorder="1" applyAlignment="1">
      <alignment horizontal="center" vertical="center" textRotation="90" wrapText="1"/>
    </xf>
    <xf numFmtId="0" fontId="43" fillId="0" borderId="26" xfId="0" applyFont="1" applyFill="1" applyBorder="1" applyAlignment="1">
      <alignment horizontal="center" vertical="center" textRotation="90"/>
    </xf>
    <xf numFmtId="0" fontId="5" fillId="0" borderId="26" xfId="0" applyFont="1" applyBorder="1" applyAlignment="1">
      <alignment horizontal="center" vertical="center"/>
    </xf>
    <xf numFmtId="0" fontId="5" fillId="4" borderId="26" xfId="0" applyFont="1" applyFill="1" applyBorder="1" applyAlignment="1">
      <alignment horizontal="center" vertical="center"/>
    </xf>
    <xf numFmtId="0" fontId="80" fillId="14" borderId="26" xfId="0" applyFont="1" applyFill="1" applyBorder="1" applyAlignment="1">
      <alignment horizontal="center" vertical="center" wrapText="1"/>
    </xf>
    <xf numFmtId="0" fontId="80" fillId="0" borderId="31" xfId="0" applyFont="1" applyFill="1" applyBorder="1" applyAlignment="1">
      <alignment horizontal="center" vertical="center" wrapText="1"/>
    </xf>
    <xf numFmtId="0" fontId="6" fillId="0" borderId="0" xfId="0" applyFont="1" applyBorder="1" applyAlignment="1">
      <alignment horizontal="left" vertical="center" wrapText="1"/>
    </xf>
    <xf numFmtId="0" fontId="6" fillId="10" borderId="26" xfId="0" applyFont="1" applyFill="1" applyBorder="1" applyAlignment="1">
      <alignment horizontal="center"/>
    </xf>
    <xf numFmtId="0" fontId="6" fillId="10" borderId="29" xfId="0" applyFont="1" applyFill="1" applyBorder="1" applyAlignment="1">
      <alignment horizontal="center"/>
    </xf>
    <xf numFmtId="0" fontId="6" fillId="10" borderId="32" xfId="0" applyFont="1" applyFill="1" applyBorder="1" applyAlignment="1">
      <alignment horizontal="center"/>
    </xf>
    <xf numFmtId="0" fontId="6" fillId="10" borderId="30" xfId="0" applyFont="1" applyFill="1" applyBorder="1" applyAlignment="1">
      <alignment horizontal="center"/>
    </xf>
    <xf numFmtId="0" fontId="33" fillId="10" borderId="27" xfId="0" applyFont="1" applyFill="1" applyBorder="1" applyAlignment="1">
      <alignment horizontal="center" vertical="center" wrapText="1"/>
    </xf>
    <xf numFmtId="0" fontId="33" fillId="10" borderId="28" xfId="0" applyFont="1" applyFill="1" applyBorder="1" applyAlignment="1">
      <alignment horizontal="center" vertical="center" wrapText="1"/>
    </xf>
    <xf numFmtId="0" fontId="69" fillId="0" borderId="26" xfId="0" applyFont="1" applyBorder="1" applyAlignment="1">
      <alignment horizontal="center" vertical="center" wrapText="1"/>
    </xf>
    <xf numFmtId="0" fontId="57" fillId="0" borderId="26" xfId="0" applyFont="1" applyBorder="1" applyAlignment="1">
      <alignment horizontal="center" vertical="center" textRotation="90" wrapText="1"/>
    </xf>
    <xf numFmtId="0" fontId="51" fillId="6" borderId="26" xfId="0" applyFont="1" applyFill="1" applyBorder="1" applyAlignment="1">
      <alignment horizontal="center" vertical="center"/>
    </xf>
    <xf numFmtId="0" fontId="45" fillId="6" borderId="26" xfId="0" applyFont="1" applyFill="1" applyBorder="1" applyAlignment="1">
      <alignment horizontal="justify" vertical="center" wrapText="1"/>
    </xf>
    <xf numFmtId="0" fontId="58" fillId="6" borderId="26" xfId="1" applyNumberFormat="1" applyFont="1" applyFill="1" applyBorder="1" applyAlignment="1" applyProtection="1">
      <alignment horizontal="center" vertical="center" textRotation="90" wrapText="1"/>
    </xf>
    <xf numFmtId="0" fontId="46" fillId="0" borderId="26" xfId="1" applyNumberFormat="1" applyFont="1" applyFill="1" applyBorder="1" applyAlignment="1" applyProtection="1">
      <alignment horizontal="center" vertical="center" textRotation="90"/>
    </xf>
    <xf numFmtId="0" fontId="29" fillId="2" borderId="27"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30" fillId="7" borderId="27" xfId="0" applyFont="1" applyFill="1" applyBorder="1" applyAlignment="1">
      <alignment horizontal="center" vertical="center" wrapText="1"/>
    </xf>
    <xf numFmtId="0" fontId="30" fillId="7" borderId="28"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28"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59" fillId="0" borderId="26" xfId="0" applyFont="1" applyBorder="1" applyAlignment="1">
      <alignment horizontal="center" vertical="center" textRotation="90" wrapText="1"/>
    </xf>
    <xf numFmtId="0" fontId="13" fillId="0" borderId="26" xfId="0" applyFont="1" applyBorder="1" applyAlignment="1">
      <alignment horizontal="center" vertical="center"/>
    </xf>
    <xf numFmtId="0" fontId="8" fillId="0" borderId="26" xfId="0" applyFont="1" applyBorder="1" applyAlignment="1">
      <alignment horizontal="center" vertical="center" wrapText="1"/>
    </xf>
    <xf numFmtId="0" fontId="51" fillId="0" borderId="26" xfId="1" applyNumberFormat="1" applyFont="1" applyFill="1" applyBorder="1" applyAlignment="1" applyProtection="1">
      <alignment horizontal="center" vertical="center" textRotation="90" wrapText="1"/>
    </xf>
    <xf numFmtId="0" fontId="47" fillId="0" borderId="26" xfId="1" applyNumberFormat="1" applyFont="1" applyFill="1" applyBorder="1" applyAlignment="1" applyProtection="1">
      <alignment horizontal="center" vertical="center" textRotation="90" wrapText="1"/>
    </xf>
    <xf numFmtId="0" fontId="51" fillId="6" borderId="26" xfId="0" applyFont="1" applyFill="1" applyBorder="1" applyAlignment="1">
      <alignment horizontal="center" vertical="center" wrapText="1"/>
    </xf>
    <xf numFmtId="0" fontId="8" fillId="0" borderId="26" xfId="0" applyFont="1" applyBorder="1" applyAlignment="1">
      <alignment horizontal="center" vertical="center"/>
    </xf>
    <xf numFmtId="0" fontId="58" fillId="0" borderId="26" xfId="1" applyNumberFormat="1" applyFont="1" applyFill="1" applyBorder="1" applyAlignment="1" applyProtection="1">
      <alignment horizontal="center" vertical="center" textRotation="90" wrapText="1"/>
    </xf>
    <xf numFmtId="0" fontId="69" fillId="0" borderId="26" xfId="0" applyFont="1" applyBorder="1" applyAlignment="1">
      <alignment horizontal="center" vertical="center"/>
    </xf>
    <xf numFmtId="0" fontId="44" fillId="6" borderId="26" xfId="0" applyFont="1" applyFill="1" applyBorder="1" applyAlignment="1">
      <alignment horizontal="center" vertical="center"/>
    </xf>
    <xf numFmtId="0" fontId="46" fillId="0" borderId="26" xfId="1" applyNumberFormat="1" applyFont="1" applyFill="1" applyBorder="1" applyAlignment="1" applyProtection="1">
      <alignment horizontal="center" vertical="center" textRotation="90" wrapText="1"/>
    </xf>
    <xf numFmtId="0" fontId="60" fillId="0" borderId="26" xfId="0" applyFont="1" applyBorder="1" applyAlignment="1">
      <alignment horizontal="center" vertical="center" textRotation="90" wrapText="1"/>
    </xf>
    <xf numFmtId="0" fontId="58" fillId="0" borderId="26" xfId="0" applyFont="1" applyFill="1" applyBorder="1" applyAlignment="1">
      <alignment horizontal="center" vertical="center" textRotation="90" wrapText="1"/>
    </xf>
    <xf numFmtId="0" fontId="46" fillId="0" borderId="26" xfId="0" applyFont="1" applyFill="1" applyBorder="1" applyAlignment="1">
      <alignment horizontal="center" vertical="center" textRotation="90" wrapText="1"/>
    </xf>
    <xf numFmtId="0" fontId="48" fillId="0" borderId="26" xfId="0" applyFont="1" applyBorder="1" applyAlignment="1">
      <alignment horizontal="justify" vertical="center" wrapText="1"/>
    </xf>
    <xf numFmtId="0" fontId="75" fillId="0" borderId="29" xfId="0" applyFont="1" applyBorder="1" applyAlignment="1">
      <alignment horizontal="center" vertical="center"/>
    </xf>
    <xf numFmtId="0" fontId="0" fillId="0" borderId="30" xfId="0" applyBorder="1" applyAlignment="1">
      <alignment horizontal="center" vertical="center"/>
    </xf>
    <xf numFmtId="0" fontId="45" fillId="6" borderId="26" xfId="0" applyFont="1" applyFill="1" applyBorder="1" applyAlignment="1">
      <alignment horizontal="center" vertical="center" wrapText="1"/>
    </xf>
    <xf numFmtId="0" fontId="20" fillId="6" borderId="26" xfId="0" applyFont="1" applyFill="1" applyBorder="1" applyAlignment="1">
      <alignment horizontal="center" vertical="center" textRotation="90" wrapText="1"/>
    </xf>
    <xf numFmtId="1" fontId="80" fillId="0" borderId="27" xfId="0" applyNumberFormat="1" applyFont="1" applyFill="1" applyBorder="1" applyAlignment="1">
      <alignment horizontal="center" vertical="center" wrapText="1"/>
    </xf>
    <xf numFmtId="1" fontId="80" fillId="0" borderId="28" xfId="0" applyNumberFormat="1" applyFont="1" applyFill="1" applyBorder="1" applyAlignment="1">
      <alignment horizontal="center" vertical="center" wrapText="1"/>
    </xf>
    <xf numFmtId="0" fontId="79" fillId="0" borderId="26"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80" fillId="13" borderId="26" xfId="0" applyFont="1" applyFill="1" applyBorder="1" applyAlignment="1">
      <alignment horizontal="center" vertical="center" wrapText="1"/>
    </xf>
    <xf numFmtId="0" fontId="0" fillId="14" borderId="26" xfId="0" applyFill="1" applyBorder="1" applyAlignment="1">
      <alignment horizontal="center" vertical="center"/>
    </xf>
    <xf numFmtId="0" fontId="75" fillId="0" borderId="26" xfId="0" applyFont="1" applyFill="1" applyBorder="1" applyAlignment="1">
      <alignment horizontal="center" vertical="center"/>
    </xf>
    <xf numFmtId="0" fontId="49" fillId="0" borderId="4" xfId="0" applyFont="1" applyBorder="1" applyAlignment="1">
      <alignment horizontal="center" vertical="center" wrapText="1"/>
    </xf>
    <xf numFmtId="0" fontId="52" fillId="4" borderId="26" xfId="0" applyFont="1" applyFill="1" applyBorder="1" applyAlignment="1">
      <alignment horizontal="center" vertical="center" wrapText="1"/>
    </xf>
    <xf numFmtId="0" fontId="75" fillId="0" borderId="29" xfId="0" applyFont="1" applyFill="1" applyBorder="1" applyAlignment="1">
      <alignment horizontal="center" vertical="center"/>
    </xf>
    <xf numFmtId="0" fontId="62" fillId="0" borderId="0" xfId="0" applyFont="1" applyFill="1" applyBorder="1" applyAlignment="1">
      <alignment horizontal="left" vertical="center" wrapText="1"/>
    </xf>
    <xf numFmtId="0" fontId="6" fillId="0" borderId="0" xfId="0" applyFont="1" applyAlignment="1">
      <alignment horizontal="left" wrapText="1"/>
    </xf>
    <xf numFmtId="0" fontId="39" fillId="0" borderId="0" xfId="0" applyFont="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39" fillId="0" borderId="1" xfId="0" applyFont="1" applyBorder="1" applyAlignment="1">
      <alignment horizontal="center" vertical="center"/>
    </xf>
    <xf numFmtId="0" fontId="6" fillId="0" borderId="1" xfId="0" applyFont="1"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39" fillId="0" borderId="19" xfId="0" applyFont="1" applyBorder="1" applyAlignment="1">
      <alignment horizontal="center" vertical="center"/>
    </xf>
    <xf numFmtId="0" fontId="57" fillId="0" borderId="33" xfId="0" applyFont="1" applyBorder="1" applyAlignment="1">
      <alignment horizontal="center" vertical="center"/>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13" fillId="0" borderId="30" xfId="0" applyFont="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9" fontId="0" fillId="0" borderId="4" xfId="0" applyNumberFormat="1" applyBorder="1" applyAlignment="1">
      <alignment horizontal="center"/>
    </xf>
    <xf numFmtId="9" fontId="0" fillId="0" borderId="8" xfId="0" applyNumberFormat="1" applyBorder="1" applyAlignment="1">
      <alignment horizontal="center"/>
    </xf>
    <xf numFmtId="0" fontId="80" fillId="0" borderId="34" xfId="0" applyFont="1" applyFill="1" applyBorder="1" applyAlignment="1">
      <alignment horizontal="center" vertical="center" wrapText="1"/>
    </xf>
    <xf numFmtId="0" fontId="80" fillId="0" borderId="36" xfId="0" applyFont="1" applyFill="1" applyBorder="1" applyAlignment="1">
      <alignment horizontal="center" vertical="center" wrapText="1"/>
    </xf>
    <xf numFmtId="0" fontId="80" fillId="0" borderId="35" xfId="0" applyFont="1" applyFill="1" applyBorder="1" applyAlignment="1">
      <alignment horizontal="center" vertical="center" wrapText="1"/>
    </xf>
    <xf numFmtId="0" fontId="52" fillId="4" borderId="29" xfId="0" applyFont="1" applyFill="1" applyBorder="1" applyAlignment="1">
      <alignment horizontal="center" vertical="center" wrapText="1"/>
    </xf>
    <xf numFmtId="0" fontId="80" fillId="0" borderId="29" xfId="0" applyFont="1" applyFill="1" applyBorder="1" applyAlignment="1">
      <alignment horizontal="center" vertical="center" wrapText="1"/>
    </xf>
    <xf numFmtId="0" fontId="75" fillId="0" borderId="27" xfId="0" applyFont="1" applyBorder="1" applyAlignment="1">
      <alignment horizontal="center" vertical="center"/>
    </xf>
    <xf numFmtId="0" fontId="75" fillId="0" borderId="34" xfId="0" applyFont="1" applyBorder="1" applyAlignment="1">
      <alignment horizontal="center" vertical="center"/>
    </xf>
    <xf numFmtId="0" fontId="75" fillId="0" borderId="36" xfId="0" applyFont="1" applyBorder="1" applyAlignment="1">
      <alignment horizontal="center" vertical="center"/>
    </xf>
    <xf numFmtId="0" fontId="75" fillId="0" borderId="31" xfId="0" applyFont="1" applyBorder="1" applyAlignment="1">
      <alignment horizontal="center" vertical="center"/>
    </xf>
    <xf numFmtId="0" fontId="5" fillId="4" borderId="27"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79" fillId="18" borderId="27" xfId="0" applyFont="1" applyFill="1" applyBorder="1" applyAlignment="1">
      <alignment horizontal="center" vertical="center" wrapText="1"/>
    </xf>
    <xf numFmtId="0" fontId="79" fillId="18" borderId="31" xfId="0" applyFont="1" applyFill="1" applyBorder="1" applyAlignment="1">
      <alignment horizontal="center" vertical="center" wrapText="1"/>
    </xf>
    <xf numFmtId="1" fontId="33" fillId="0" borderId="26" xfId="0" applyNumberFormat="1" applyFont="1" applyFill="1" applyBorder="1" applyAlignment="1">
      <alignment horizontal="center" vertical="center" wrapText="1"/>
    </xf>
    <xf numFmtId="0" fontId="5" fillId="0" borderId="26"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39" fillId="0" borderId="0" xfId="0" applyFont="1" applyAlignment="1">
      <alignment horizontal="left"/>
    </xf>
    <xf numFmtId="0" fontId="0" fillId="0" borderId="0" xfId="0" applyFont="1"/>
    <xf numFmtId="0" fontId="39" fillId="0" borderId="0" xfId="0" applyFont="1"/>
    <xf numFmtId="0" fontId="7" fillId="0" borderId="0" xfId="0" applyFont="1" applyBorder="1"/>
    <xf numFmtId="0" fontId="0" fillId="0" borderId="0" xfId="0" applyFont="1" applyBorder="1"/>
    <xf numFmtId="0" fontId="74" fillId="0" borderId="1" xfId="0" applyFont="1" applyBorder="1" applyAlignment="1">
      <alignment horizontal="center" vertical="center" wrapText="1"/>
    </xf>
    <xf numFmtId="0" fontId="11" fillId="0" borderId="19" xfId="0" applyFont="1" applyBorder="1"/>
    <xf numFmtId="0" fontId="0" fillId="0" borderId="19" xfId="0" applyFont="1" applyBorder="1"/>
    <xf numFmtId="0" fontId="0" fillId="0" borderId="19" xfId="0" applyBorder="1"/>
    <xf numFmtId="0" fontId="74" fillId="0" borderId="0" xfId="0" applyFont="1" applyBorder="1" applyAlignment="1">
      <alignment vertical="center" wrapText="1"/>
    </xf>
    <xf numFmtId="0" fontId="40" fillId="0" borderId="4" xfId="0" applyFont="1" applyBorder="1"/>
    <xf numFmtId="0" fontId="0" fillId="0" borderId="4" xfId="0" applyFont="1" applyBorder="1"/>
    <xf numFmtId="0" fontId="0" fillId="0" borderId="4" xfId="0" applyBorder="1"/>
    <xf numFmtId="0" fontId="62" fillId="0" borderId="4" xfId="0" applyFont="1" applyBorder="1" applyAlignment="1">
      <alignment horizontal="left"/>
    </xf>
    <xf numFmtId="0" fontId="62" fillId="0" borderId="0" xfId="0" applyFont="1" applyBorder="1" applyAlignment="1">
      <alignment horizontal="left"/>
    </xf>
    <xf numFmtId="0" fontId="74" fillId="0" borderId="1" xfId="0" applyFont="1" applyBorder="1" applyAlignment="1">
      <alignment vertical="center" wrapText="1"/>
    </xf>
    <xf numFmtId="0" fontId="6" fillId="0" borderId="1" xfId="0" applyFont="1" applyBorder="1" applyAlignment="1">
      <alignment horizontal="center" vertical="center" wrapText="1"/>
    </xf>
    <xf numFmtId="0" fontId="62" fillId="0" borderId="0" xfId="0" applyFont="1" applyAlignment="1">
      <alignment horizontal="left"/>
    </xf>
    <xf numFmtId="49" fontId="52" fillId="0" borderId="0" xfId="0" applyNumberFormat="1" applyFont="1" applyBorder="1" applyAlignment="1">
      <alignment horizontal="center" vertical="center"/>
    </xf>
    <xf numFmtId="9" fontId="74" fillId="0" borderId="1" xfId="0" applyNumberFormat="1" applyFont="1" applyBorder="1" applyAlignment="1">
      <alignment horizontal="left"/>
    </xf>
    <xf numFmtId="0" fontId="62" fillId="0" borderId="1"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56" fillId="0" borderId="1" xfId="0" applyFont="1" applyFill="1" applyBorder="1" applyAlignment="1">
      <alignment horizontal="center" vertical="center" wrapText="1"/>
    </xf>
    <xf numFmtId="0" fontId="62" fillId="0" borderId="17"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8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0" fontId="0" fillId="0" borderId="18" xfId="0" applyFill="1" applyBorder="1" applyAlignment="1">
      <alignment horizontal="left" vertical="center" wrapText="1"/>
    </xf>
    <xf numFmtId="0" fontId="6" fillId="0" borderId="1" xfId="0" applyFont="1" applyFill="1" applyBorder="1" applyAlignment="1">
      <alignment vertical="center"/>
    </xf>
    <xf numFmtId="0" fontId="0" fillId="0" borderId="1" xfId="0" applyFill="1" applyBorder="1" applyAlignment="1">
      <alignment horizontal="center" vertical="center" wrapText="1"/>
    </xf>
    <xf numFmtId="0" fontId="0" fillId="0" borderId="18" xfId="0" applyFill="1" applyBorder="1" applyAlignment="1">
      <alignment horizontal="center" vertical="center"/>
    </xf>
    <xf numFmtId="0" fontId="0" fillId="0" borderId="18" xfId="0" applyFill="1" applyBorder="1" applyAlignment="1">
      <alignment horizontal="center"/>
    </xf>
    <xf numFmtId="0" fontId="6" fillId="0" borderId="17" xfId="0" applyFont="1" applyFill="1" applyBorder="1" applyAlignment="1">
      <alignment horizontal="center" vertical="center"/>
    </xf>
    <xf numFmtId="0" fontId="0" fillId="0" borderId="17" xfId="0" applyFill="1" applyBorder="1" applyAlignment="1">
      <alignment horizontal="left" vertical="center" wrapText="1"/>
    </xf>
    <xf numFmtId="0" fontId="0" fillId="0" borderId="17" xfId="0" applyFill="1" applyBorder="1" applyAlignment="1">
      <alignment horizontal="center" vertical="center"/>
    </xf>
    <xf numFmtId="0" fontId="0" fillId="0" borderId="17" xfId="0" applyFill="1" applyBorder="1" applyAlignment="1">
      <alignment horizontal="center"/>
    </xf>
    <xf numFmtId="0" fontId="6" fillId="0" borderId="15" xfId="0" applyFont="1" applyFill="1" applyBorder="1" applyAlignment="1">
      <alignment horizontal="center" vertical="center"/>
    </xf>
    <xf numFmtId="0" fontId="0" fillId="0" borderId="15" xfId="0" applyFill="1" applyBorder="1" applyAlignment="1">
      <alignment horizontal="left" vertical="center" wrapText="1"/>
    </xf>
    <xf numFmtId="0" fontId="0" fillId="0" borderId="15" xfId="0" applyFill="1" applyBorder="1" applyAlignment="1">
      <alignment horizontal="center" vertical="center"/>
    </xf>
    <xf numFmtId="0" fontId="0" fillId="0" borderId="15" xfId="0" applyFill="1" applyBorder="1" applyAlignment="1">
      <alignment horizontal="center"/>
    </xf>
    <xf numFmtId="0" fontId="0" fillId="0" borderId="0" xfId="0" applyBorder="1" applyAlignment="1">
      <alignment horizontal="center" vertical="center"/>
    </xf>
    <xf numFmtId="0" fontId="6" fillId="0" borderId="17" xfId="0" applyFont="1" applyBorder="1" applyAlignment="1">
      <alignment horizontal="center" vertical="center"/>
    </xf>
    <xf numFmtId="0" fontId="0" fillId="0" borderId="17" xfId="0" applyBorder="1" applyAlignment="1">
      <alignment horizontal="justify" vertical="center" wrapText="1"/>
    </xf>
    <xf numFmtId="0" fontId="0" fillId="0" borderId="17"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6" fillId="0" borderId="0" xfId="0" applyFont="1" applyFill="1" applyBorder="1" applyAlignment="1">
      <alignment horizontal="center" vertical="center"/>
    </xf>
    <xf numFmtId="0" fontId="0" fillId="0" borderId="0" xfId="0" applyFill="1" applyBorder="1" applyAlignment="1">
      <alignment horizontal="left" vertical="center" wrapText="1"/>
    </xf>
    <xf numFmtId="0" fontId="6" fillId="0" borderId="0" xfId="0" applyFon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6" fillId="2" borderId="37" xfId="0" applyFont="1" applyFill="1" applyBorder="1" applyAlignment="1">
      <alignment horizontal="center"/>
    </xf>
    <xf numFmtId="0" fontId="6" fillId="2" borderId="38" xfId="0" applyFont="1" applyFill="1" applyBorder="1" applyAlignment="1">
      <alignment horizontal="center"/>
    </xf>
    <xf numFmtId="0" fontId="6" fillId="2" borderId="39" xfId="0" applyFont="1" applyFill="1" applyBorder="1" applyAlignment="1">
      <alignment horizontal="center"/>
    </xf>
    <xf numFmtId="0" fontId="13" fillId="2" borderId="40" xfId="0" applyFont="1" applyFill="1" applyBorder="1" applyAlignment="1">
      <alignment horizontal="center"/>
    </xf>
    <xf numFmtId="9" fontId="0" fillId="0" borderId="20" xfId="0" applyNumberFormat="1" applyBorder="1" applyAlignment="1">
      <alignment horizontal="center"/>
    </xf>
    <xf numFmtId="0" fontId="0" fillId="0" borderId="19" xfId="0" applyBorder="1" applyAlignment="1">
      <alignment horizontal="center"/>
    </xf>
    <xf numFmtId="9" fontId="0" fillId="0" borderId="25" xfId="0" applyNumberFormat="1" applyBorder="1" applyAlignment="1">
      <alignment horizontal="center"/>
    </xf>
    <xf numFmtId="0" fontId="8" fillId="0" borderId="15" xfId="0" applyFont="1" applyBorder="1" applyAlignment="1">
      <alignment horizontal="center"/>
    </xf>
    <xf numFmtId="9" fontId="0" fillId="0" borderId="11" xfId="0" applyNumberFormat="1" applyBorder="1" applyAlignment="1">
      <alignment horizontal="center"/>
    </xf>
    <xf numFmtId="0" fontId="8" fillId="0" borderId="1" xfId="0" applyFont="1" applyBorder="1" applyAlignment="1">
      <alignment horizontal="center"/>
    </xf>
    <xf numFmtId="0" fontId="10" fillId="0" borderId="0" xfId="0" applyFont="1" applyAlignment="1">
      <alignment horizontal="center"/>
    </xf>
    <xf numFmtId="0" fontId="10" fillId="0" borderId="0" xfId="0" applyFont="1" applyAlignment="1">
      <alignment horizontal="left"/>
    </xf>
    <xf numFmtId="0" fontId="84" fillId="0" borderId="0" xfId="0" applyFont="1"/>
    <xf numFmtId="0" fontId="85" fillId="0" borderId="0" xfId="0" applyFont="1"/>
    <xf numFmtId="0" fontId="86" fillId="0" borderId="0" xfId="0" applyFont="1" applyAlignment="1">
      <alignment horizontal="center" vertical="center"/>
    </xf>
    <xf numFmtId="0" fontId="88" fillId="0" borderId="0" xfId="0" applyFont="1" applyAlignment="1">
      <alignment wrapText="1"/>
    </xf>
    <xf numFmtId="0" fontId="57" fillId="0" borderId="4" xfId="0" applyFont="1" applyBorder="1" applyAlignment="1">
      <alignment horizontal="center" wrapText="1"/>
    </xf>
    <xf numFmtId="0" fontId="0" fillId="0" borderId="1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1"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1" xfId="0" applyBorder="1" applyAlignment="1">
      <alignment horizontal="left"/>
    </xf>
    <xf numFmtId="0" fontId="0" fillId="0" borderId="18" xfId="0" applyBorder="1" applyAlignment="1">
      <alignment horizontal="center"/>
    </xf>
    <xf numFmtId="0" fontId="13" fillId="0" borderId="0" xfId="0" applyFont="1" applyBorder="1" applyAlignment="1">
      <alignment horizontal="left"/>
    </xf>
    <xf numFmtId="0" fontId="0" fillId="0" borderId="11"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 xfId="0" applyBorder="1" applyAlignment="1">
      <alignment horizontal="center"/>
    </xf>
    <xf numFmtId="0" fontId="6" fillId="0" borderId="0" xfId="0" applyFont="1" applyFill="1" applyBorder="1"/>
    <xf numFmtId="0" fontId="8" fillId="0" borderId="1" xfId="0" applyFont="1" applyBorder="1" applyAlignment="1">
      <alignment horizontal="left"/>
    </xf>
    <xf numFmtId="0" fontId="0" fillId="0" borderId="18" xfId="0" applyFont="1" applyBorder="1" applyAlignment="1">
      <alignment horizontal="center"/>
    </xf>
    <xf numFmtId="0" fontId="0" fillId="0" borderId="11" xfId="0" applyBorder="1" applyAlignment="1">
      <alignment horizontal="center" vertical="center"/>
    </xf>
    <xf numFmtId="0" fontId="56" fillId="0" borderId="0" xfId="0" applyFont="1" applyAlignment="1">
      <alignment horizontal="center" wrapText="1"/>
    </xf>
    <xf numFmtId="0" fontId="57" fillId="0" borderId="0" xfId="0" applyFont="1" applyAlignment="1">
      <alignment horizontal="center"/>
    </xf>
    <xf numFmtId="0" fontId="56" fillId="0" borderId="19" xfId="0" applyFont="1" applyBorder="1" applyAlignment="1">
      <alignment horizontal="center"/>
    </xf>
    <xf numFmtId="0" fontId="56" fillId="0" borderId="18" xfId="0" applyFont="1" applyBorder="1" applyAlignment="1">
      <alignment horizontal="center" vertical="center" wrapText="1"/>
    </xf>
    <xf numFmtId="0" fontId="56" fillId="0" borderId="18" xfId="0" applyFont="1" applyBorder="1" applyAlignment="1">
      <alignment horizontal="right" vertical="center" wrapText="1"/>
    </xf>
    <xf numFmtId="0" fontId="56" fillId="0" borderId="11"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5" xfId="0" applyFont="1" applyBorder="1" applyAlignment="1">
      <alignment horizontal="right" vertical="center" wrapText="1"/>
    </xf>
    <xf numFmtId="0" fontId="56" fillId="0" borderId="1" xfId="0" applyFont="1" applyBorder="1" applyAlignment="1">
      <alignment horizontal="center" vertical="center" wrapText="1"/>
    </xf>
    <xf numFmtId="0" fontId="56" fillId="0" borderId="1" xfId="0" applyFont="1" applyBorder="1" applyAlignment="1">
      <alignment horizontal="right" vertical="center" wrapText="1"/>
    </xf>
    <xf numFmtId="0" fontId="12" fillId="0" borderId="1" xfId="0" applyFont="1" applyBorder="1" applyAlignment="1">
      <alignment horizontal="left" vertical="top" wrapText="1"/>
    </xf>
    <xf numFmtId="0" fontId="12" fillId="0" borderId="1" xfId="0" applyFont="1" applyBorder="1" applyAlignment="1">
      <alignment horizontal="right" wrapText="1"/>
    </xf>
    <xf numFmtId="0" fontId="12" fillId="0" borderId="1" xfId="0" applyFont="1" applyBorder="1" applyAlignment="1">
      <alignment horizontal="right"/>
    </xf>
  </cellXfs>
  <cellStyles count="2">
    <cellStyle name="Normal" xfId="0" builtinId="0"/>
    <cellStyle name="Normal 2" xfId="1"/>
  </cellStyles>
  <dxfs count="0"/>
  <tableStyles count="0" defaultTableStyle="TableStyleMedium9" defaultPivotStyle="PivotStyleLight16"/>
  <colors>
    <mruColors>
      <color rgb="FF0000FF"/>
      <color rgb="FFFFFFCC"/>
      <color rgb="FFFFFF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10243</xdr:colOff>
      <xdr:row>0</xdr:row>
      <xdr:rowOff>1</xdr:rowOff>
    </xdr:from>
    <xdr:to>
      <xdr:col>1</xdr:col>
      <xdr:colOff>55599</xdr:colOff>
      <xdr:row>2</xdr:row>
      <xdr:rowOff>169624</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0243" y="1"/>
          <a:ext cx="516485" cy="558817"/>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9"/>
  <sheetViews>
    <sheetView topLeftCell="E10" zoomScaleSheetLayoutView="93" zoomScalePageLayoutView="48" workbookViewId="0">
      <selection activeCell="M23" sqref="M23"/>
    </sheetView>
  </sheetViews>
  <sheetFormatPr baseColWidth="10" defaultRowHeight="15" x14ac:dyDescent="0.25"/>
  <cols>
    <col min="1" max="1" width="4.85546875" customWidth="1"/>
    <col min="2" max="2" width="10.140625" customWidth="1"/>
    <col min="3" max="3" width="5.5703125" customWidth="1"/>
    <col min="4" max="4" width="23.5703125" customWidth="1"/>
    <col min="5" max="5" width="7.140625" customWidth="1"/>
    <col min="6" max="6" width="41.85546875" customWidth="1"/>
    <col min="7" max="7" width="11.5703125" customWidth="1"/>
    <col min="8" max="8" width="9.42578125" customWidth="1"/>
    <col min="9" max="9" width="7.42578125" customWidth="1"/>
    <col min="10" max="11" width="7.28515625" customWidth="1"/>
    <col min="12" max="12" width="9.140625" customWidth="1"/>
    <col min="13" max="13" width="12.85546875" customWidth="1"/>
    <col min="14" max="14" width="7" style="13" customWidth="1"/>
    <col min="15" max="15" width="7.28515625" style="13" customWidth="1"/>
    <col min="16" max="16" width="9.140625" style="13" customWidth="1"/>
    <col min="17" max="17" width="13" style="13" customWidth="1"/>
    <col min="20" max="20" width="16.85546875" customWidth="1"/>
  </cols>
  <sheetData>
    <row r="1" spans="1:17" x14ac:dyDescent="0.25">
      <c r="A1" s="1" t="s">
        <v>0</v>
      </c>
    </row>
    <row r="2" spans="1:17" x14ac:dyDescent="0.25">
      <c r="A2" s="1" t="s">
        <v>2</v>
      </c>
    </row>
    <row r="3" spans="1:17" x14ac:dyDescent="0.25">
      <c r="A3" s="1" t="s">
        <v>1</v>
      </c>
    </row>
    <row r="4" spans="1:17" ht="15" customHeight="1" x14ac:dyDescent="0.25">
      <c r="A4" s="379" t="s">
        <v>82</v>
      </c>
      <c r="B4" s="379"/>
      <c r="C4" s="379"/>
      <c r="D4" s="379"/>
      <c r="E4" s="379"/>
      <c r="F4" s="379"/>
      <c r="G4" s="379"/>
      <c r="H4" s="379"/>
      <c r="I4" s="379"/>
      <c r="J4" s="379"/>
      <c r="K4" s="379"/>
      <c r="L4" s="379"/>
      <c r="M4" s="379"/>
    </row>
    <row r="5" spans="1:17" ht="9" customHeight="1" x14ac:dyDescent="0.3">
      <c r="A5" s="5"/>
      <c r="B5" s="5"/>
      <c r="C5" s="5"/>
      <c r="D5" s="5"/>
    </row>
    <row r="6" spans="1:17" ht="18.75" customHeight="1" x14ac:dyDescent="0.3">
      <c r="A6" s="380" t="s">
        <v>141</v>
      </c>
      <c r="B6" s="380"/>
      <c r="C6" s="380"/>
      <c r="D6" s="380"/>
      <c r="E6" s="380"/>
      <c r="F6" s="380"/>
      <c r="G6" s="380"/>
      <c r="H6" s="380"/>
      <c r="I6" s="380"/>
      <c r="J6" s="380"/>
      <c r="K6" s="380"/>
      <c r="L6" s="380"/>
      <c r="M6" s="380"/>
    </row>
    <row r="7" spans="1:17" ht="16.5" customHeight="1" thickBot="1" x14ac:dyDescent="0.3">
      <c r="A7" s="381" t="s">
        <v>3</v>
      </c>
      <c r="B7" s="381"/>
      <c r="C7" s="381"/>
      <c r="D7" s="381"/>
      <c r="E7" s="381"/>
      <c r="F7" s="381"/>
      <c r="G7" s="381"/>
      <c r="H7" s="381"/>
      <c r="I7" s="381"/>
      <c r="J7" s="381"/>
      <c r="K7" s="381"/>
      <c r="L7" s="381"/>
      <c r="M7" s="381"/>
    </row>
    <row r="8" spans="1:17" ht="12.75" customHeight="1" x14ac:dyDescent="0.25">
      <c r="J8" s="382" t="s">
        <v>26</v>
      </c>
      <c r="K8" s="383"/>
      <c r="L8" s="384"/>
      <c r="M8" s="15" t="s">
        <v>18</v>
      </c>
    </row>
    <row r="9" spans="1:17" x14ac:dyDescent="0.25">
      <c r="A9" s="2" t="s">
        <v>4</v>
      </c>
      <c r="B9" s="3"/>
      <c r="C9" s="2" t="s">
        <v>5</v>
      </c>
      <c r="D9" s="4" t="s">
        <v>6</v>
      </c>
      <c r="J9" s="16">
        <v>0</v>
      </c>
      <c r="K9" s="17" t="s">
        <v>21</v>
      </c>
      <c r="L9" s="18">
        <v>0.84</v>
      </c>
      <c r="M9" s="19" t="s">
        <v>22</v>
      </c>
    </row>
    <row r="10" spans="1:17" x14ac:dyDescent="0.25">
      <c r="A10" s="2" t="s">
        <v>7</v>
      </c>
      <c r="B10" s="3"/>
      <c r="C10" s="2" t="s">
        <v>5</v>
      </c>
      <c r="D10" s="4" t="s">
        <v>8</v>
      </c>
      <c r="J10" s="16">
        <v>0.85</v>
      </c>
      <c r="K10" s="17" t="s">
        <v>21</v>
      </c>
      <c r="L10" s="18">
        <v>0.89</v>
      </c>
      <c r="M10" s="19" t="s">
        <v>23</v>
      </c>
    </row>
    <row r="11" spans="1:17" x14ac:dyDescent="0.25">
      <c r="A11" s="2" t="s">
        <v>9</v>
      </c>
      <c r="B11" s="3"/>
      <c r="C11" s="2" t="s">
        <v>5</v>
      </c>
      <c r="D11" s="9" t="s">
        <v>7</v>
      </c>
      <c r="I11" s="8"/>
      <c r="J11" s="16">
        <v>0.9</v>
      </c>
      <c r="K11" s="17" t="s">
        <v>21</v>
      </c>
      <c r="L11" s="18">
        <v>0.94</v>
      </c>
      <c r="M11" s="19" t="s">
        <v>24</v>
      </c>
    </row>
    <row r="12" spans="1:17" ht="15.75" thickBot="1" x14ac:dyDescent="0.3">
      <c r="A12" s="2" t="s">
        <v>10</v>
      </c>
      <c r="B12" s="3"/>
      <c r="C12" s="2" t="s">
        <v>5</v>
      </c>
      <c r="D12" s="9" t="s">
        <v>20</v>
      </c>
      <c r="I12" s="8"/>
      <c r="J12" s="20">
        <v>0.95</v>
      </c>
      <c r="K12" s="21" t="s">
        <v>21</v>
      </c>
      <c r="L12" s="22">
        <v>1</v>
      </c>
      <c r="M12" s="23" t="s">
        <v>25</v>
      </c>
    </row>
    <row r="13" spans="1:17" x14ac:dyDescent="0.25">
      <c r="A13" s="2"/>
      <c r="B13" s="3"/>
      <c r="C13" s="2"/>
      <c r="D13" s="9"/>
      <c r="I13" s="8"/>
      <c r="J13" s="33"/>
      <c r="K13" s="31"/>
      <c r="L13" s="33"/>
      <c r="M13" s="32"/>
      <c r="N13" s="10"/>
      <c r="O13" s="10"/>
      <c r="P13" s="10"/>
      <c r="Q13" s="10"/>
    </row>
    <row r="14" spans="1:17" ht="18.75" customHeight="1" x14ac:dyDescent="0.25">
      <c r="H14" s="35"/>
      <c r="I14" s="35"/>
      <c r="J14" s="393" t="s">
        <v>81</v>
      </c>
      <c r="K14" s="393"/>
      <c r="L14" s="393"/>
      <c r="M14" s="393"/>
      <c r="N14" s="389" t="s">
        <v>136</v>
      </c>
      <c r="O14" s="389"/>
      <c r="P14" s="389"/>
      <c r="Q14" s="389"/>
    </row>
    <row r="15" spans="1:17" ht="27.75" customHeight="1" x14ac:dyDescent="0.25">
      <c r="A15" s="369" t="s">
        <v>83</v>
      </c>
      <c r="B15" s="369" t="s">
        <v>84</v>
      </c>
      <c r="C15" s="385" t="s">
        <v>85</v>
      </c>
      <c r="D15" s="387" t="s">
        <v>86</v>
      </c>
      <c r="E15" s="369" t="s">
        <v>87</v>
      </c>
      <c r="F15" s="371" t="s">
        <v>88</v>
      </c>
      <c r="G15" s="373" t="s">
        <v>89</v>
      </c>
      <c r="H15" s="375" t="s">
        <v>90</v>
      </c>
      <c r="I15" s="377" t="s">
        <v>112</v>
      </c>
      <c r="J15" s="89" t="s">
        <v>137</v>
      </c>
      <c r="K15" s="89" t="s">
        <v>139</v>
      </c>
      <c r="L15" s="394" t="s">
        <v>140</v>
      </c>
      <c r="M15" s="394" t="s">
        <v>18</v>
      </c>
      <c r="N15" s="90" t="s">
        <v>137</v>
      </c>
      <c r="O15" s="90" t="s">
        <v>139</v>
      </c>
      <c r="P15" s="390" t="s">
        <v>140</v>
      </c>
      <c r="Q15" s="391" t="s">
        <v>18</v>
      </c>
    </row>
    <row r="16" spans="1:17" ht="27.75" customHeight="1" x14ac:dyDescent="0.25">
      <c r="A16" s="370"/>
      <c r="B16" s="370"/>
      <c r="C16" s="386"/>
      <c r="D16" s="388"/>
      <c r="E16" s="370"/>
      <c r="F16" s="372"/>
      <c r="G16" s="374"/>
      <c r="H16" s="376"/>
      <c r="I16" s="378"/>
      <c r="J16" s="88" t="s">
        <v>138</v>
      </c>
      <c r="K16" s="88" t="s">
        <v>138</v>
      </c>
      <c r="L16" s="395"/>
      <c r="M16" s="395"/>
      <c r="N16" s="91" t="s">
        <v>138</v>
      </c>
      <c r="O16" s="91" t="s">
        <v>138</v>
      </c>
      <c r="P16" s="391"/>
      <c r="Q16" s="392"/>
    </row>
    <row r="17" spans="1:17" ht="21" customHeight="1" x14ac:dyDescent="0.25">
      <c r="A17" s="46" t="s">
        <v>113</v>
      </c>
      <c r="B17" s="47"/>
      <c r="C17" s="48"/>
      <c r="D17" s="49"/>
      <c r="E17" s="47"/>
      <c r="F17" s="50"/>
      <c r="G17" s="51"/>
      <c r="H17" s="52"/>
      <c r="I17" s="53"/>
      <c r="J17" s="54"/>
      <c r="K17" s="54"/>
      <c r="L17" s="55"/>
      <c r="M17" s="58"/>
      <c r="N17" s="59"/>
      <c r="O17" s="59"/>
      <c r="P17" s="60"/>
      <c r="Q17" s="61"/>
    </row>
    <row r="18" spans="1:17" ht="15" customHeight="1" x14ac:dyDescent="0.25">
      <c r="A18" s="80" t="s">
        <v>91</v>
      </c>
      <c r="B18" s="81"/>
      <c r="C18" s="81"/>
      <c r="D18" s="81"/>
      <c r="E18" s="81"/>
      <c r="F18" s="81"/>
      <c r="G18" s="81"/>
      <c r="H18" s="81"/>
      <c r="I18" s="81"/>
      <c r="J18" s="81"/>
      <c r="K18" s="81"/>
      <c r="L18" s="81"/>
      <c r="M18" s="81"/>
      <c r="N18" s="81"/>
      <c r="O18" s="81"/>
      <c r="P18" s="81"/>
      <c r="Q18" s="82"/>
    </row>
    <row r="19" spans="1:17" ht="36.75" customHeight="1" x14ac:dyDescent="0.25">
      <c r="A19" s="345" t="s">
        <v>12</v>
      </c>
      <c r="B19" s="347" t="s">
        <v>92</v>
      </c>
      <c r="C19" s="348" t="s">
        <v>150</v>
      </c>
      <c r="D19" s="349" t="s">
        <v>93</v>
      </c>
      <c r="E19" s="101" t="s">
        <v>151</v>
      </c>
      <c r="F19" s="102" t="s">
        <v>152</v>
      </c>
      <c r="G19" s="100" t="s">
        <v>153</v>
      </c>
      <c r="H19" s="351" t="s">
        <v>94</v>
      </c>
      <c r="I19" s="352" t="s">
        <v>95</v>
      </c>
      <c r="J19" s="92"/>
      <c r="K19" s="62"/>
      <c r="L19" s="63" t="e">
        <f>ROUND(((K19/J19)*100),0)</f>
        <v>#DIV/0!</v>
      </c>
      <c r="M19" s="62" t="e">
        <f>IF(L19&lt;=84,"DEFICIENTE",IF(L19&lt;=89,"REGULAR",IF(L19&lt;=94,"BUENO","MUY BUENO")))</f>
        <v>#DIV/0!</v>
      </c>
      <c r="N19" s="355">
        <f>J19</f>
        <v>0</v>
      </c>
      <c r="O19" s="355">
        <f>K19</f>
        <v>0</v>
      </c>
      <c r="P19" s="355" t="e">
        <f>ROUND(((O19/N19)*100),0)</f>
        <v>#DIV/0!</v>
      </c>
      <c r="Q19" s="355" t="e">
        <f>IF(P19&lt;=84,"DEFICIENTE",IF(P19&lt;=89,"REGULAR",IF(P19&lt;=94,"BUENO","MUY BUENO")))</f>
        <v>#DIV/0!</v>
      </c>
    </row>
    <row r="20" spans="1:17" ht="63" customHeight="1" x14ac:dyDescent="0.25">
      <c r="A20" s="345"/>
      <c r="B20" s="347"/>
      <c r="C20" s="348"/>
      <c r="D20" s="350"/>
      <c r="E20" s="103" t="s">
        <v>154</v>
      </c>
      <c r="F20" s="94" t="s">
        <v>142</v>
      </c>
      <c r="G20" s="104" t="s">
        <v>153</v>
      </c>
      <c r="H20" s="351"/>
      <c r="I20" s="353"/>
      <c r="J20" s="93"/>
      <c r="K20" s="56"/>
      <c r="L20" s="57"/>
      <c r="M20" s="56"/>
      <c r="N20" s="356"/>
      <c r="O20" s="356"/>
      <c r="P20" s="356"/>
      <c r="Q20" s="356"/>
    </row>
    <row r="21" spans="1:17" ht="59.25" customHeight="1" x14ac:dyDescent="0.25">
      <c r="A21" s="345"/>
      <c r="B21" s="347"/>
      <c r="C21" s="357" t="s">
        <v>155</v>
      </c>
      <c r="D21" s="360" t="s">
        <v>96</v>
      </c>
      <c r="E21" s="95" t="s">
        <v>143</v>
      </c>
      <c r="F21" s="96" t="s">
        <v>144</v>
      </c>
      <c r="G21" s="97" t="s">
        <v>145</v>
      </c>
      <c r="H21" s="363" t="s">
        <v>94</v>
      </c>
      <c r="I21" s="353"/>
      <c r="J21" s="93"/>
      <c r="K21" s="56"/>
      <c r="L21" s="57"/>
      <c r="M21" s="56"/>
      <c r="N21" s="355">
        <f>J23</f>
        <v>0</v>
      </c>
      <c r="O21" s="355">
        <f>K23</f>
        <v>0</v>
      </c>
      <c r="P21" s="355" t="e">
        <f>ROUND(((O21/N21)*100),0)</f>
        <v>#DIV/0!</v>
      </c>
      <c r="Q21" s="355" t="e">
        <f>IF(P21&lt;=84,"DEFICIENTE",IF(P21&lt;=89,"REGULAR",IF(P21&lt;=94,"BUENO","MUY BUENO")))</f>
        <v>#DIV/0!</v>
      </c>
    </row>
    <row r="22" spans="1:17" ht="48" customHeight="1" x14ac:dyDescent="0.25">
      <c r="A22" s="345"/>
      <c r="B22" s="347"/>
      <c r="C22" s="358"/>
      <c r="D22" s="361"/>
      <c r="E22" s="95" t="s">
        <v>146</v>
      </c>
      <c r="F22" s="96" t="s">
        <v>147</v>
      </c>
      <c r="G22" s="97" t="s">
        <v>145</v>
      </c>
      <c r="H22" s="363"/>
      <c r="I22" s="353"/>
      <c r="J22" s="93"/>
      <c r="K22" s="56"/>
      <c r="L22" s="57"/>
      <c r="M22" s="56"/>
      <c r="N22" s="364"/>
      <c r="O22" s="364"/>
      <c r="P22" s="364"/>
      <c r="Q22" s="364"/>
    </row>
    <row r="23" spans="1:17" ht="60" customHeight="1" x14ac:dyDescent="0.25">
      <c r="A23" s="346"/>
      <c r="B23" s="347"/>
      <c r="C23" s="359"/>
      <c r="D23" s="362"/>
      <c r="E23" s="98" t="s">
        <v>148</v>
      </c>
      <c r="F23" s="99" t="s">
        <v>149</v>
      </c>
      <c r="G23" s="100" t="s">
        <v>145</v>
      </c>
      <c r="H23" s="363"/>
      <c r="I23" s="354"/>
      <c r="J23" s="93"/>
      <c r="K23" s="34"/>
      <c r="L23" s="63" t="e">
        <f t="shared" ref="L23:L38" si="0">ROUND(((K23/J23)*100),0)</f>
        <v>#DIV/0!</v>
      </c>
      <c r="M23" s="34"/>
      <c r="N23" s="356"/>
      <c r="O23" s="356"/>
      <c r="P23" s="356"/>
      <c r="Q23" s="356"/>
    </row>
    <row r="24" spans="1:17" ht="36.75" customHeight="1" x14ac:dyDescent="0.25">
      <c r="A24" s="300" t="s">
        <v>14</v>
      </c>
      <c r="B24" s="365" t="s">
        <v>156</v>
      </c>
      <c r="C24" s="323" t="s">
        <v>157</v>
      </c>
      <c r="D24" s="368" t="s">
        <v>158</v>
      </c>
      <c r="E24" s="98" t="s">
        <v>159</v>
      </c>
      <c r="F24" s="105" t="s">
        <v>160</v>
      </c>
      <c r="G24" s="100" t="s">
        <v>161</v>
      </c>
      <c r="H24" s="351" t="s">
        <v>97</v>
      </c>
      <c r="I24" s="304" t="s">
        <v>98</v>
      </c>
      <c r="J24" s="93"/>
      <c r="K24" s="34"/>
      <c r="L24" s="63" t="e">
        <f t="shared" si="0"/>
        <v>#DIV/0!</v>
      </c>
      <c r="M24" s="62" t="e">
        <f t="shared" ref="M24:M37" si="1">IF(L24&lt;=84,"DEFICIENTE",IF(L24&lt;=89,"REGULAR",IF(L24&lt;=94,"BUENO","MUY BUENO")))</f>
        <v>#DIV/0!</v>
      </c>
      <c r="N24" s="330">
        <f>J26</f>
        <v>0</v>
      </c>
      <c r="O24" s="330">
        <f>K26</f>
        <v>0</v>
      </c>
      <c r="P24" s="338" t="e">
        <f>ROUND(((O24/N24)*100),0)</f>
        <v>#DIV/0!</v>
      </c>
      <c r="Q24" s="338" t="e">
        <f>IF(P24&lt;=84,"DEFICIENTE",IF(P24&lt;=89,"REGULAR",IF(P24&lt;=94,"BUENO","MUY BUENO")))</f>
        <v>#DIV/0!</v>
      </c>
    </row>
    <row r="25" spans="1:17" ht="36.75" customHeight="1" x14ac:dyDescent="0.25">
      <c r="A25" s="301"/>
      <c r="B25" s="366"/>
      <c r="C25" s="324"/>
      <c r="D25" s="349"/>
      <c r="E25" s="98" t="s">
        <v>162</v>
      </c>
      <c r="F25" s="105" t="s">
        <v>163</v>
      </c>
      <c r="G25" s="100" t="s">
        <v>164</v>
      </c>
      <c r="H25" s="351"/>
      <c r="I25" s="305"/>
      <c r="J25" s="93"/>
      <c r="K25" s="34"/>
      <c r="L25" s="63" t="e">
        <f t="shared" si="0"/>
        <v>#DIV/0!</v>
      </c>
      <c r="M25" s="62" t="e">
        <f t="shared" si="1"/>
        <v>#DIV/0!</v>
      </c>
      <c r="N25" s="331"/>
      <c r="O25" s="331"/>
      <c r="P25" s="339"/>
      <c r="Q25" s="339"/>
    </row>
    <row r="26" spans="1:17" ht="36.75" customHeight="1" x14ac:dyDescent="0.25">
      <c r="A26" s="301"/>
      <c r="B26" s="366"/>
      <c r="C26" s="324"/>
      <c r="D26" s="349"/>
      <c r="E26" s="98" t="s">
        <v>165</v>
      </c>
      <c r="F26" s="105" t="s">
        <v>166</v>
      </c>
      <c r="G26" s="100" t="s">
        <v>167</v>
      </c>
      <c r="H26" s="351"/>
      <c r="I26" s="305"/>
      <c r="J26" s="93"/>
      <c r="K26" s="34"/>
      <c r="L26" s="63" t="e">
        <f t="shared" si="0"/>
        <v>#DIV/0!</v>
      </c>
      <c r="M26" s="62" t="e">
        <f t="shared" si="1"/>
        <v>#DIV/0!</v>
      </c>
      <c r="N26" s="331"/>
      <c r="O26" s="331"/>
      <c r="P26" s="339"/>
      <c r="Q26" s="339"/>
    </row>
    <row r="27" spans="1:17" ht="56.25" customHeight="1" x14ac:dyDescent="0.25">
      <c r="A27" s="301"/>
      <c r="B27" s="366"/>
      <c r="C27" s="357" t="s">
        <v>168</v>
      </c>
      <c r="D27" s="308" t="s">
        <v>169</v>
      </c>
      <c r="E27" s="98" t="s">
        <v>170</v>
      </c>
      <c r="F27" s="105" t="s">
        <v>171</v>
      </c>
      <c r="G27" s="100" t="s">
        <v>172</v>
      </c>
      <c r="H27" s="363" t="s">
        <v>173</v>
      </c>
      <c r="I27" s="305"/>
      <c r="J27" s="93"/>
      <c r="K27" s="34"/>
      <c r="L27" s="63" t="e">
        <f t="shared" si="0"/>
        <v>#DIV/0!</v>
      </c>
      <c r="M27" s="62" t="e">
        <f t="shared" si="1"/>
        <v>#DIV/0!</v>
      </c>
      <c r="N27" s="330">
        <f>J27</f>
        <v>0</v>
      </c>
      <c r="O27" s="330">
        <f>K27</f>
        <v>0</v>
      </c>
      <c r="P27" s="330" t="e">
        <f>ROUND(((O27/N27)*100),0)</f>
        <v>#DIV/0!</v>
      </c>
      <c r="Q27" s="330" t="e">
        <f>IF(P27&lt;=84,"DEFICIENTE",IF(P27&lt;=89,"REGULAR",IF(P27&lt;=94,"BUENO","MUY BUENO")))</f>
        <v>#DIV/0!</v>
      </c>
    </row>
    <row r="28" spans="1:17" ht="73.5" customHeight="1" x14ac:dyDescent="0.25">
      <c r="A28" s="301"/>
      <c r="B28" s="366"/>
      <c r="C28" s="358"/>
      <c r="D28" s="308"/>
      <c r="E28" s="98" t="s">
        <v>174</v>
      </c>
      <c r="F28" s="105" t="s">
        <v>175</v>
      </c>
      <c r="G28" s="100" t="s">
        <v>176</v>
      </c>
      <c r="H28" s="363"/>
      <c r="I28" s="305"/>
      <c r="J28" s="93"/>
      <c r="K28" s="34"/>
      <c r="L28" s="63" t="e">
        <f t="shared" si="0"/>
        <v>#DIV/0!</v>
      </c>
      <c r="M28" s="62" t="e">
        <f t="shared" si="1"/>
        <v>#DIV/0!</v>
      </c>
      <c r="N28" s="331"/>
      <c r="O28" s="331"/>
      <c r="P28" s="331"/>
      <c r="Q28" s="331"/>
    </row>
    <row r="29" spans="1:17" ht="72.75" customHeight="1" x14ac:dyDescent="0.25">
      <c r="A29" s="301"/>
      <c r="B29" s="366"/>
      <c r="C29" s="332" t="s">
        <v>177</v>
      </c>
      <c r="D29" s="334" t="s">
        <v>178</v>
      </c>
      <c r="E29" s="98" t="s">
        <v>179</v>
      </c>
      <c r="F29" s="105" t="s">
        <v>180</v>
      </c>
      <c r="G29" s="100" t="s">
        <v>176</v>
      </c>
      <c r="H29" s="336" t="s">
        <v>181</v>
      </c>
      <c r="I29" s="305"/>
      <c r="J29" s="93"/>
      <c r="K29" s="68"/>
      <c r="L29" s="63" t="e">
        <f t="shared" si="0"/>
        <v>#DIV/0!</v>
      </c>
      <c r="M29" s="62" t="e">
        <f t="shared" si="1"/>
        <v>#DIV/0!</v>
      </c>
      <c r="N29" s="338">
        <f>J29</f>
        <v>0</v>
      </c>
      <c r="O29" s="338">
        <f>K29</f>
        <v>0</v>
      </c>
      <c r="P29" s="330" t="e">
        <f>ROUND(((O29/N29)*100),0)</f>
        <v>#DIV/0!</v>
      </c>
      <c r="Q29" s="330" t="e">
        <f>IF(P29&lt;=84,"DEFICIENTE",IF(P29&lt;=89,"REGULAR",IF(P29&lt;=94,"BUENO","MUY BUENO")))</f>
        <v>#DIV/0!</v>
      </c>
    </row>
    <row r="30" spans="1:17" ht="56.25" customHeight="1" x14ac:dyDescent="0.25">
      <c r="A30" s="301"/>
      <c r="B30" s="367"/>
      <c r="C30" s="333"/>
      <c r="D30" s="335"/>
      <c r="E30" s="98" t="s">
        <v>182</v>
      </c>
      <c r="F30" s="105" t="s">
        <v>183</v>
      </c>
      <c r="G30" s="100" t="s">
        <v>184</v>
      </c>
      <c r="H30" s="337"/>
      <c r="I30" s="305"/>
      <c r="J30" s="93"/>
      <c r="K30" s="68"/>
      <c r="L30" s="63" t="e">
        <f t="shared" si="0"/>
        <v>#DIV/0!</v>
      </c>
      <c r="M30" s="62" t="e">
        <f t="shared" si="1"/>
        <v>#DIV/0!</v>
      </c>
      <c r="N30" s="339"/>
      <c r="O30" s="339"/>
      <c r="P30" s="331"/>
      <c r="Q30" s="331"/>
    </row>
    <row r="31" spans="1:17" ht="60.75" customHeight="1" x14ac:dyDescent="0.25">
      <c r="A31" s="300" t="s">
        <v>15</v>
      </c>
      <c r="B31" s="340" t="s">
        <v>185</v>
      </c>
      <c r="C31" s="307" t="s">
        <v>186</v>
      </c>
      <c r="D31" s="308" t="s">
        <v>187</v>
      </c>
      <c r="E31" s="98" t="s">
        <v>188</v>
      </c>
      <c r="F31" s="106" t="s">
        <v>189</v>
      </c>
      <c r="G31" s="100" t="s">
        <v>190</v>
      </c>
      <c r="H31" s="342" t="s">
        <v>191</v>
      </c>
      <c r="I31" s="343" t="s">
        <v>99</v>
      </c>
      <c r="J31" s="93"/>
      <c r="K31" s="68"/>
      <c r="L31" s="63" t="e">
        <f t="shared" si="0"/>
        <v>#DIV/0!</v>
      </c>
      <c r="M31" s="62" t="e">
        <f t="shared" si="1"/>
        <v>#DIV/0!</v>
      </c>
      <c r="N31" s="338">
        <f>J31</f>
        <v>0</v>
      </c>
      <c r="O31" s="338">
        <f>K31</f>
        <v>0</v>
      </c>
      <c r="P31" s="330" t="e">
        <f>ROUND(((O31/N31)*100),0)</f>
        <v>#DIV/0!</v>
      </c>
      <c r="Q31" s="330" t="e">
        <f>IF(P31&lt;=84,"DEFICIENTE",IF(P31&lt;=89,"REGULAR",IF(P31&lt;=94,"BUENO","MUY BUENO")))</f>
        <v>#DIV/0!</v>
      </c>
    </row>
    <row r="32" spans="1:17" ht="38.25" customHeight="1" x14ac:dyDescent="0.25">
      <c r="A32" s="301"/>
      <c r="B32" s="341"/>
      <c r="C32" s="307"/>
      <c r="D32" s="308"/>
      <c r="E32" s="98" t="s">
        <v>192</v>
      </c>
      <c r="F32" s="106" t="s">
        <v>193</v>
      </c>
      <c r="G32" s="100" t="s">
        <v>194</v>
      </c>
      <c r="H32" s="342"/>
      <c r="I32" s="344"/>
      <c r="J32" s="93"/>
      <c r="K32" s="68"/>
      <c r="L32" s="63" t="e">
        <f t="shared" si="0"/>
        <v>#DIV/0!</v>
      </c>
      <c r="M32" s="62" t="e">
        <f t="shared" si="1"/>
        <v>#DIV/0!</v>
      </c>
      <c r="N32" s="339"/>
      <c r="O32" s="339"/>
      <c r="P32" s="331"/>
      <c r="Q32" s="331"/>
    </row>
    <row r="33" spans="1:17" ht="99.75" customHeight="1" x14ac:dyDescent="0.25">
      <c r="A33" s="300" t="s">
        <v>16</v>
      </c>
      <c r="B33" s="302" t="s">
        <v>195</v>
      </c>
      <c r="C33" s="107" t="s">
        <v>196</v>
      </c>
      <c r="D33" s="108" t="s">
        <v>197</v>
      </c>
      <c r="E33" s="98" t="s">
        <v>198</v>
      </c>
      <c r="F33" s="106" t="s">
        <v>199</v>
      </c>
      <c r="G33" s="109" t="s">
        <v>200</v>
      </c>
      <c r="H33" s="110" t="s">
        <v>100</v>
      </c>
      <c r="I33" s="304" t="s">
        <v>95</v>
      </c>
      <c r="J33" s="93">
        <v>2</v>
      </c>
      <c r="K33" s="34"/>
      <c r="L33" s="63">
        <f t="shared" si="0"/>
        <v>0</v>
      </c>
      <c r="M33" s="62" t="str">
        <f t="shared" si="1"/>
        <v>DEFICIENTE</v>
      </c>
      <c r="N33" s="84">
        <f t="shared" ref="N33:O35" si="2">J33</f>
        <v>2</v>
      </c>
      <c r="O33" s="84">
        <f t="shared" si="2"/>
        <v>0</v>
      </c>
      <c r="P33" s="84">
        <f>ROUND(((O33/N33)*100),0)</f>
        <v>0</v>
      </c>
      <c r="Q33" s="84" t="str">
        <f>IF(P33&lt;=84,"DEFICIENTE",IF(P33&lt;=89,"REGULAR",IF(P33&lt;=94,"BUENO","MUY BUENO")))</f>
        <v>DEFICIENTE</v>
      </c>
    </row>
    <row r="34" spans="1:17" ht="99.75" customHeight="1" x14ac:dyDescent="0.25">
      <c r="A34" s="301"/>
      <c r="B34" s="303"/>
      <c r="C34" s="111" t="s">
        <v>201</v>
      </c>
      <c r="D34" s="112" t="s">
        <v>202</v>
      </c>
      <c r="E34" s="98" t="s">
        <v>203</v>
      </c>
      <c r="F34" s="106" t="s">
        <v>204</v>
      </c>
      <c r="G34" s="109" t="s">
        <v>205</v>
      </c>
      <c r="H34" s="113" t="s">
        <v>101</v>
      </c>
      <c r="I34" s="305"/>
      <c r="J34" s="34"/>
      <c r="K34" s="34"/>
      <c r="L34" s="63" t="e">
        <f t="shared" si="0"/>
        <v>#DIV/0!</v>
      </c>
      <c r="M34" s="62" t="e">
        <f t="shared" si="1"/>
        <v>#DIV/0!</v>
      </c>
      <c r="N34" s="84">
        <f t="shared" si="2"/>
        <v>0</v>
      </c>
      <c r="O34" s="84">
        <f t="shared" si="2"/>
        <v>0</v>
      </c>
      <c r="P34" s="84" t="e">
        <f>ROUND(((O34/N34)*100),0)</f>
        <v>#DIV/0!</v>
      </c>
      <c r="Q34" s="84" t="e">
        <f>IF(P34&lt;=84,"DEFICIENTE",IF(P34&lt;=89,"REGULAR",IF(P34&lt;=94,"BUENO","MUY BUENO")))</f>
        <v>#DIV/0!</v>
      </c>
    </row>
    <row r="35" spans="1:17" ht="99.75" customHeight="1" x14ac:dyDescent="0.25">
      <c r="A35" s="301"/>
      <c r="B35" s="303"/>
      <c r="C35" s="107" t="s">
        <v>206</v>
      </c>
      <c r="D35" s="108" t="s">
        <v>207</v>
      </c>
      <c r="E35" s="98" t="s">
        <v>208</v>
      </c>
      <c r="F35" s="106" t="s">
        <v>209</v>
      </c>
      <c r="G35" s="109" t="s">
        <v>210</v>
      </c>
      <c r="H35" s="114" t="s">
        <v>211</v>
      </c>
      <c r="I35" s="305"/>
      <c r="J35" s="34"/>
      <c r="K35" s="34"/>
      <c r="L35" s="63" t="e">
        <f t="shared" si="0"/>
        <v>#DIV/0!</v>
      </c>
      <c r="M35" s="62" t="e">
        <f t="shared" si="1"/>
        <v>#DIV/0!</v>
      </c>
      <c r="N35" s="85">
        <f t="shared" si="2"/>
        <v>0</v>
      </c>
      <c r="O35" s="85">
        <f t="shared" si="2"/>
        <v>0</v>
      </c>
      <c r="P35" s="85" t="e">
        <f>ROUND(((O35/N35)*100),0)</f>
        <v>#DIV/0!</v>
      </c>
      <c r="Q35" s="85" t="e">
        <f>IF(P35&lt;=84,"DEFICIENTE",IF(P35&lt;=89,"REGULAR",IF(P35&lt;=94,"BUENO","MUY BUENO")))</f>
        <v>#DIV/0!</v>
      </c>
    </row>
    <row r="36" spans="1:17" ht="44.25" customHeight="1" x14ac:dyDescent="0.25">
      <c r="A36" s="300" t="s">
        <v>102</v>
      </c>
      <c r="B36" s="306" t="s">
        <v>212</v>
      </c>
      <c r="C36" s="307" t="s">
        <v>213</v>
      </c>
      <c r="D36" s="308" t="s">
        <v>214</v>
      </c>
      <c r="E36" s="98" t="s">
        <v>215</v>
      </c>
      <c r="F36" s="106" t="s">
        <v>216</v>
      </c>
      <c r="G36" s="100" t="s">
        <v>217</v>
      </c>
      <c r="H36" s="309" t="s">
        <v>103</v>
      </c>
      <c r="I36" s="310" t="s">
        <v>104</v>
      </c>
      <c r="J36" s="34"/>
      <c r="K36" s="34"/>
      <c r="L36" s="63" t="e">
        <f t="shared" si="0"/>
        <v>#DIV/0!</v>
      </c>
      <c r="M36" s="62" t="e">
        <f t="shared" si="1"/>
        <v>#DIV/0!</v>
      </c>
      <c r="N36" s="312">
        <f>J37</f>
        <v>0</v>
      </c>
      <c r="O36" s="312">
        <f>K37</f>
        <v>0</v>
      </c>
      <c r="P36" s="312" t="e">
        <f>ROUND(((O36/N36)*100),0)</f>
        <v>#DIV/0!</v>
      </c>
      <c r="Q36" s="312" t="e">
        <f>IF(P36&lt;=84,"DEFICIENTE",IF(P36&lt;=89,"REGULAR",IF(P36&lt;=94,"BUENO","MUY BUENO")))</f>
        <v>#DIV/0!</v>
      </c>
    </row>
    <row r="37" spans="1:17" ht="44.25" customHeight="1" x14ac:dyDescent="0.25">
      <c r="A37" s="301"/>
      <c r="B37" s="306"/>
      <c r="C37" s="307"/>
      <c r="D37" s="308"/>
      <c r="E37" s="98" t="s">
        <v>218</v>
      </c>
      <c r="F37" s="106" t="s">
        <v>219</v>
      </c>
      <c r="G37" s="100" t="s">
        <v>220</v>
      </c>
      <c r="H37" s="309"/>
      <c r="I37" s="311"/>
      <c r="J37" s="34"/>
      <c r="K37" s="34"/>
      <c r="L37" s="63" t="e">
        <f t="shared" si="0"/>
        <v>#DIV/0!</v>
      </c>
      <c r="M37" s="62" t="e">
        <f t="shared" si="1"/>
        <v>#DIV/0!</v>
      </c>
      <c r="N37" s="313"/>
      <c r="O37" s="313"/>
      <c r="P37" s="313"/>
      <c r="Q37" s="313"/>
    </row>
    <row r="38" spans="1:17" ht="81" customHeight="1" x14ac:dyDescent="0.25">
      <c r="A38" s="301"/>
      <c r="B38" s="306"/>
      <c r="C38" s="107" t="s">
        <v>221</v>
      </c>
      <c r="D38" s="108" t="s">
        <v>222</v>
      </c>
      <c r="E38" s="115" t="s">
        <v>223</v>
      </c>
      <c r="F38" s="106" t="s">
        <v>224</v>
      </c>
      <c r="G38" s="109" t="s">
        <v>225</v>
      </c>
      <c r="H38" s="116" t="s">
        <v>105</v>
      </c>
      <c r="I38" s="311"/>
      <c r="J38" s="34"/>
      <c r="K38" s="34"/>
      <c r="L38" s="63" t="e">
        <f t="shared" si="0"/>
        <v>#DIV/0!</v>
      </c>
      <c r="M38" s="34" t="e">
        <f t="shared" ref="M38" si="3">IF(L38&lt;=84,"DEFICIENTE",IF(L38&lt;=89,"REGULAR",IF(L38&lt;=94,"BUENO","MUY BUENO")))</f>
        <v>#DIV/0!</v>
      </c>
      <c r="N38" s="85">
        <f>J38</f>
        <v>0</v>
      </c>
      <c r="O38" s="85">
        <f>K38</f>
        <v>0</v>
      </c>
      <c r="P38" s="85" t="e">
        <f>ROUND(((O38/N38)*100),0)</f>
        <v>#DIV/0!</v>
      </c>
      <c r="Q38" s="85" t="e">
        <f>IF(P38&lt;=84,"DEFICIENTE",IF(P38&lt;=89,"REGULAR",IF(P38&lt;=94,"BUENO","MUY BUENO")))</f>
        <v>#DIV/0!</v>
      </c>
    </row>
    <row r="39" spans="1:17" ht="16.5" x14ac:dyDescent="0.25">
      <c r="A39" s="36" t="s">
        <v>106</v>
      </c>
      <c r="B39" s="37"/>
      <c r="C39" s="38"/>
      <c r="D39" s="39"/>
      <c r="E39" s="40"/>
      <c r="F39" s="41"/>
      <c r="G39" s="42"/>
      <c r="H39" s="42"/>
      <c r="I39" s="43"/>
      <c r="J39" s="34"/>
      <c r="K39" s="34"/>
      <c r="L39" s="25"/>
      <c r="M39" s="34"/>
      <c r="N39" s="83"/>
      <c r="O39" s="83"/>
      <c r="P39" s="83"/>
      <c r="Q39" s="83"/>
    </row>
    <row r="40" spans="1:17" ht="41.25" customHeight="1" x14ac:dyDescent="0.25">
      <c r="A40" s="314" t="s">
        <v>226</v>
      </c>
      <c r="B40" s="317" t="s">
        <v>107</v>
      </c>
      <c r="C40" s="44" t="s">
        <v>227</v>
      </c>
      <c r="D40" s="45" t="s">
        <v>108</v>
      </c>
      <c r="E40" s="117" t="s">
        <v>228</v>
      </c>
      <c r="F40" s="118" t="s">
        <v>229</v>
      </c>
      <c r="G40" s="119" t="s">
        <v>94</v>
      </c>
      <c r="H40" s="120" t="s">
        <v>94</v>
      </c>
      <c r="I40" s="320" t="s">
        <v>109</v>
      </c>
      <c r="J40" s="34"/>
      <c r="K40" s="34"/>
      <c r="L40" s="25" t="e">
        <f>ROUND(((K40/J40)*100),0)</f>
        <v>#DIV/0!</v>
      </c>
      <c r="M40" s="34" t="e">
        <f>IF(L40&lt;=84,"DEFICIENTE",IF(L40&lt;=89,"REGULAR",IF(L40&lt;=94,"BUENO","MUY BUENO")))</f>
        <v>#DIV/0!</v>
      </c>
      <c r="N40" s="6">
        <f>J40</f>
        <v>0</v>
      </c>
      <c r="O40" s="6">
        <f>K40</f>
        <v>0</v>
      </c>
      <c r="P40" s="6" t="e">
        <f>ROUND(((O40/N40)*100),0)</f>
        <v>#DIV/0!</v>
      </c>
      <c r="Q40" s="6" t="e">
        <f>IF(P40&lt;=84,"DEFICIENTE",IF(P40&lt;=89,"REGULAR",IF(P40&lt;=94,"BUENO","MUY BUENO")))</f>
        <v>#DIV/0!</v>
      </c>
    </row>
    <row r="41" spans="1:17" ht="41.25" customHeight="1" x14ac:dyDescent="0.25">
      <c r="A41" s="315"/>
      <c r="B41" s="318"/>
      <c r="C41" s="323" t="s">
        <v>230</v>
      </c>
      <c r="D41" s="326" t="s">
        <v>110</v>
      </c>
      <c r="E41" s="121" t="s">
        <v>231</v>
      </c>
      <c r="F41" s="106" t="s">
        <v>232</v>
      </c>
      <c r="G41" s="122" t="s">
        <v>17</v>
      </c>
      <c r="H41" s="327" t="s">
        <v>111</v>
      </c>
      <c r="I41" s="321"/>
      <c r="J41" s="34"/>
      <c r="K41" s="34"/>
      <c r="L41" s="63" t="e">
        <f>ROUND(((K41/J41)*100),0)</f>
        <v>#DIV/0!</v>
      </c>
      <c r="M41" s="62" t="e">
        <f>IF(L41&lt;=84,"DEFICIENTE",IF(L41&lt;=89,"REGULAR",IF(L41&lt;=94,"BUENO","MUY BUENO")))</f>
        <v>#DIV/0!</v>
      </c>
      <c r="N41" s="312">
        <f>J41</f>
        <v>0</v>
      </c>
      <c r="O41" s="312">
        <f>K41</f>
        <v>0</v>
      </c>
      <c r="P41" s="312" t="e">
        <f>ROUND(((O41/N41)*100),0)</f>
        <v>#DIV/0!</v>
      </c>
      <c r="Q41" s="312" t="e">
        <f>IF(P41&lt;=84,"DEFICIENTE",IF(P41&lt;=89,"REGULAR",IF(P41&lt;=94,"BUENO","MUY BUENO")))</f>
        <v>#DIV/0!</v>
      </c>
    </row>
    <row r="42" spans="1:17" ht="41.25" customHeight="1" x14ac:dyDescent="0.25">
      <c r="A42" s="315"/>
      <c r="B42" s="318"/>
      <c r="C42" s="324"/>
      <c r="D42" s="326"/>
      <c r="E42" s="121" t="s">
        <v>233</v>
      </c>
      <c r="F42" s="106" t="s">
        <v>234</v>
      </c>
      <c r="G42" s="122" t="s">
        <v>17</v>
      </c>
      <c r="H42" s="327"/>
      <c r="I42" s="321"/>
      <c r="J42" s="34"/>
      <c r="K42" s="34"/>
      <c r="L42" s="63" t="e">
        <f>ROUND(((K42/J42)*100),0)</f>
        <v>#DIV/0!</v>
      </c>
      <c r="M42" s="62" t="e">
        <f>IF(L42&lt;=84,"DEFICIENTE",IF(L42&lt;=89,"REGULAR",IF(L42&lt;=94,"BUENO","MUY BUENO")))</f>
        <v>#DIV/0!</v>
      </c>
      <c r="N42" s="328"/>
      <c r="O42" s="328"/>
      <c r="P42" s="328"/>
      <c r="Q42" s="328"/>
    </row>
    <row r="43" spans="1:17" ht="41.25" customHeight="1" x14ac:dyDescent="0.25">
      <c r="A43" s="315"/>
      <c r="B43" s="318"/>
      <c r="C43" s="324"/>
      <c r="D43" s="326"/>
      <c r="E43" s="121" t="s">
        <v>235</v>
      </c>
      <c r="F43" s="106" t="s">
        <v>236</v>
      </c>
      <c r="G43" s="122" t="s">
        <v>17</v>
      </c>
      <c r="H43" s="327"/>
      <c r="I43" s="321"/>
      <c r="J43" s="34"/>
      <c r="K43" s="34"/>
      <c r="L43" s="63" t="e">
        <f>ROUND(((K43/J43)*100),0)</f>
        <v>#DIV/0!</v>
      </c>
      <c r="M43" s="62" t="e">
        <f>IF(L43&lt;=84,"DEFICIENTE",IF(L43&lt;=89,"REGULAR",IF(L43&lt;=94,"BUENO","MUY BUENO")))</f>
        <v>#DIV/0!</v>
      </c>
      <c r="N43" s="328"/>
      <c r="O43" s="328"/>
      <c r="P43" s="328"/>
      <c r="Q43" s="328"/>
    </row>
    <row r="44" spans="1:17" ht="41.25" customHeight="1" x14ac:dyDescent="0.25">
      <c r="A44" s="316"/>
      <c r="B44" s="319"/>
      <c r="C44" s="325"/>
      <c r="D44" s="326"/>
      <c r="E44" s="121" t="s">
        <v>237</v>
      </c>
      <c r="F44" s="106" t="s">
        <v>238</v>
      </c>
      <c r="G44" s="122" t="s">
        <v>17</v>
      </c>
      <c r="H44" s="327"/>
      <c r="I44" s="322"/>
      <c r="J44" s="34"/>
      <c r="K44" s="34"/>
      <c r="L44" s="63" t="e">
        <f>ROUND(((K44/J44)*100),0)</f>
        <v>#DIV/0!</v>
      </c>
      <c r="M44" s="62" t="e">
        <f>IF(L44&lt;=84,"DEFICIENTE",IF(L44&lt;=89,"REGULAR",IF(L44&lt;=94,"BUENO","MUY BUENO")))</f>
        <v>#DIV/0!</v>
      </c>
      <c r="N44" s="329"/>
      <c r="O44" s="329"/>
      <c r="P44" s="329"/>
      <c r="Q44" s="329"/>
    </row>
    <row r="45" spans="1:17" x14ac:dyDescent="0.25">
      <c r="A45" s="10"/>
      <c r="B45" s="11"/>
      <c r="C45" s="10"/>
      <c r="D45" s="10"/>
      <c r="E45" s="10"/>
      <c r="F45" s="10"/>
      <c r="G45" s="10"/>
      <c r="H45" s="10"/>
      <c r="I45" s="10"/>
      <c r="J45" s="10"/>
      <c r="K45" s="8"/>
      <c r="L45" s="8"/>
      <c r="M45" s="8"/>
    </row>
    <row r="46" spans="1:17" ht="18.75" x14ac:dyDescent="0.25">
      <c r="A46" s="46" t="s">
        <v>27</v>
      </c>
      <c r="B46" s="47"/>
      <c r="C46" s="48"/>
      <c r="D46" s="49"/>
      <c r="E46" s="47"/>
      <c r="F46" s="50"/>
      <c r="G46" s="51"/>
      <c r="H46" s="52"/>
      <c r="I46" s="53"/>
      <c r="J46" s="54"/>
      <c r="K46" s="54"/>
      <c r="L46" s="55"/>
      <c r="M46" s="58"/>
      <c r="N46" s="59"/>
      <c r="O46" s="59"/>
      <c r="P46" s="60"/>
      <c r="Q46" s="61"/>
    </row>
    <row r="47" spans="1:17" x14ac:dyDescent="0.25">
      <c r="A47" s="80" t="s">
        <v>91</v>
      </c>
      <c r="B47" s="64"/>
      <c r="C47" s="64"/>
      <c r="D47" s="64"/>
      <c r="E47" s="64"/>
      <c r="F47" s="64"/>
      <c r="G47" s="64"/>
      <c r="H47" s="64"/>
      <c r="I47" s="64"/>
      <c r="J47" s="64"/>
      <c r="K47" s="64"/>
      <c r="L47" s="64"/>
      <c r="M47" s="64"/>
      <c r="N47" s="65"/>
      <c r="O47" s="65"/>
      <c r="P47" s="66"/>
      <c r="Q47" s="67"/>
    </row>
    <row r="48" spans="1:17" ht="36" x14ac:dyDescent="0.25">
      <c r="A48" s="345" t="s">
        <v>12</v>
      </c>
      <c r="B48" s="347" t="s">
        <v>92</v>
      </c>
      <c r="C48" s="348" t="s">
        <v>150</v>
      </c>
      <c r="D48" s="349" t="s">
        <v>93</v>
      </c>
      <c r="E48" s="101" t="s">
        <v>151</v>
      </c>
      <c r="F48" s="102" t="s">
        <v>152</v>
      </c>
      <c r="G48" s="100" t="s">
        <v>153</v>
      </c>
      <c r="H48" s="351" t="s">
        <v>94</v>
      </c>
      <c r="I48" s="352" t="s">
        <v>95</v>
      </c>
      <c r="J48" s="92"/>
      <c r="K48" s="62"/>
      <c r="L48" s="63" t="e">
        <f>ROUND(((K48/J48)*100),0)</f>
        <v>#DIV/0!</v>
      </c>
      <c r="M48" s="62" t="e">
        <f>IF(L48&lt;=84,"DEFICIENTE",IF(L48&lt;=89,"REGULAR",IF(L48&lt;=94,"BUENO","MUY BUENO")))</f>
        <v>#DIV/0!</v>
      </c>
      <c r="N48" s="355">
        <f>J48</f>
        <v>0</v>
      </c>
      <c r="O48" s="355">
        <f>K48</f>
        <v>0</v>
      </c>
      <c r="P48" s="355" t="e">
        <f>ROUND(((O48/N48)*100),0)</f>
        <v>#DIV/0!</v>
      </c>
      <c r="Q48" s="355" t="e">
        <f>IF(P48&lt;=84,"DEFICIENTE",IF(P48&lt;=89,"REGULAR",IF(P48&lt;=94,"BUENO","MUY BUENO")))</f>
        <v>#DIV/0!</v>
      </c>
    </row>
    <row r="49" spans="1:17" ht="60" x14ac:dyDescent="0.25">
      <c r="A49" s="345"/>
      <c r="B49" s="347"/>
      <c r="C49" s="348"/>
      <c r="D49" s="350"/>
      <c r="E49" s="103" t="s">
        <v>154</v>
      </c>
      <c r="F49" s="94" t="s">
        <v>142</v>
      </c>
      <c r="G49" s="104" t="s">
        <v>153</v>
      </c>
      <c r="H49" s="351"/>
      <c r="I49" s="353"/>
      <c r="J49" s="93"/>
      <c r="K49" s="56"/>
      <c r="L49" s="57"/>
      <c r="M49" s="56"/>
      <c r="N49" s="356"/>
      <c r="O49" s="356"/>
      <c r="P49" s="356"/>
      <c r="Q49" s="356"/>
    </row>
    <row r="50" spans="1:17" ht="60" x14ac:dyDescent="0.25">
      <c r="A50" s="345"/>
      <c r="B50" s="347"/>
      <c r="C50" s="357" t="s">
        <v>155</v>
      </c>
      <c r="D50" s="360" t="s">
        <v>96</v>
      </c>
      <c r="E50" s="95" t="s">
        <v>143</v>
      </c>
      <c r="F50" s="96" t="s">
        <v>144</v>
      </c>
      <c r="G50" s="97" t="s">
        <v>145</v>
      </c>
      <c r="H50" s="363" t="s">
        <v>94</v>
      </c>
      <c r="I50" s="353"/>
      <c r="J50" s="93"/>
      <c r="K50" s="56"/>
      <c r="L50" s="57"/>
      <c r="M50" s="56"/>
      <c r="N50" s="355">
        <f>J52</f>
        <v>0</v>
      </c>
      <c r="O50" s="355">
        <f>K52</f>
        <v>0</v>
      </c>
      <c r="P50" s="355" t="e">
        <f>ROUND(((O50/N50)*100),0)</f>
        <v>#DIV/0!</v>
      </c>
      <c r="Q50" s="355" t="e">
        <f>IF(P50&lt;=84,"DEFICIENTE",IF(P50&lt;=89,"REGULAR",IF(P50&lt;=94,"BUENO","MUY BUENO")))</f>
        <v>#DIV/0!</v>
      </c>
    </row>
    <row r="51" spans="1:17" ht="48" x14ac:dyDescent="0.25">
      <c r="A51" s="345"/>
      <c r="B51" s="347"/>
      <c r="C51" s="358"/>
      <c r="D51" s="361"/>
      <c r="E51" s="95" t="s">
        <v>146</v>
      </c>
      <c r="F51" s="96" t="s">
        <v>147</v>
      </c>
      <c r="G51" s="97" t="s">
        <v>145</v>
      </c>
      <c r="H51" s="363"/>
      <c r="I51" s="353"/>
      <c r="J51" s="93"/>
      <c r="K51" s="56"/>
      <c r="L51" s="57"/>
      <c r="M51" s="56"/>
      <c r="N51" s="364"/>
      <c r="O51" s="364"/>
      <c r="P51" s="364"/>
      <c r="Q51" s="364"/>
    </row>
    <row r="52" spans="1:17" ht="60" x14ac:dyDescent="0.25">
      <c r="A52" s="346"/>
      <c r="B52" s="347"/>
      <c r="C52" s="359"/>
      <c r="D52" s="362"/>
      <c r="E52" s="98" t="s">
        <v>148</v>
      </c>
      <c r="F52" s="99" t="s">
        <v>149</v>
      </c>
      <c r="G52" s="100" t="s">
        <v>145</v>
      </c>
      <c r="H52" s="363"/>
      <c r="I52" s="354"/>
      <c r="J52" s="93"/>
      <c r="K52" s="34"/>
      <c r="L52" s="63" t="e">
        <f t="shared" ref="L52:L67" si="4">ROUND(((K52/J52)*100),0)</f>
        <v>#DIV/0!</v>
      </c>
      <c r="M52" s="34"/>
      <c r="N52" s="356"/>
      <c r="O52" s="356"/>
      <c r="P52" s="356"/>
      <c r="Q52" s="356"/>
    </row>
    <row r="53" spans="1:17" ht="24" x14ac:dyDescent="0.25">
      <c r="A53" s="300" t="s">
        <v>14</v>
      </c>
      <c r="B53" s="365" t="s">
        <v>156</v>
      </c>
      <c r="C53" s="323" t="s">
        <v>157</v>
      </c>
      <c r="D53" s="368" t="s">
        <v>158</v>
      </c>
      <c r="E53" s="98" t="s">
        <v>159</v>
      </c>
      <c r="F53" s="105" t="s">
        <v>160</v>
      </c>
      <c r="G53" s="100" t="s">
        <v>161</v>
      </c>
      <c r="H53" s="351" t="s">
        <v>97</v>
      </c>
      <c r="I53" s="304" t="s">
        <v>98</v>
      </c>
      <c r="J53" s="93"/>
      <c r="K53" s="34"/>
      <c r="L53" s="63" t="e">
        <f t="shared" si="4"/>
        <v>#DIV/0!</v>
      </c>
      <c r="M53" s="62" t="e">
        <f t="shared" ref="M53:M66" si="5">IF(L53&lt;=84,"DEFICIENTE",IF(L53&lt;=89,"REGULAR",IF(L53&lt;=94,"BUENO","MUY BUENO")))</f>
        <v>#DIV/0!</v>
      </c>
      <c r="N53" s="330">
        <f>J55</f>
        <v>0</v>
      </c>
      <c r="O53" s="330">
        <f>K55</f>
        <v>0</v>
      </c>
      <c r="P53" s="338" t="e">
        <f>ROUND(((O53/N53)*100),0)</f>
        <v>#DIV/0!</v>
      </c>
      <c r="Q53" s="338" t="e">
        <f>IF(P53&lt;=84,"DEFICIENTE",IF(P53&lt;=89,"REGULAR",IF(P53&lt;=94,"BUENO","MUY BUENO")))</f>
        <v>#DIV/0!</v>
      </c>
    </row>
    <row r="54" spans="1:17" ht="36" x14ac:dyDescent="0.25">
      <c r="A54" s="301"/>
      <c r="B54" s="366"/>
      <c r="C54" s="324"/>
      <c r="D54" s="349"/>
      <c r="E54" s="98" t="s">
        <v>162</v>
      </c>
      <c r="F54" s="105" t="s">
        <v>163</v>
      </c>
      <c r="G54" s="100" t="s">
        <v>164</v>
      </c>
      <c r="H54" s="351"/>
      <c r="I54" s="305"/>
      <c r="J54" s="93"/>
      <c r="K54" s="34"/>
      <c r="L54" s="63" t="e">
        <f t="shared" si="4"/>
        <v>#DIV/0!</v>
      </c>
      <c r="M54" s="62" t="e">
        <f t="shared" si="5"/>
        <v>#DIV/0!</v>
      </c>
      <c r="N54" s="331"/>
      <c r="O54" s="331"/>
      <c r="P54" s="339"/>
      <c r="Q54" s="339"/>
    </row>
    <row r="55" spans="1:17" ht="36" x14ac:dyDescent="0.25">
      <c r="A55" s="301"/>
      <c r="B55" s="366"/>
      <c r="C55" s="324"/>
      <c r="D55" s="349"/>
      <c r="E55" s="98" t="s">
        <v>165</v>
      </c>
      <c r="F55" s="105" t="s">
        <v>166</v>
      </c>
      <c r="G55" s="100" t="s">
        <v>167</v>
      </c>
      <c r="H55" s="351"/>
      <c r="I55" s="305"/>
      <c r="J55" s="93"/>
      <c r="K55" s="34"/>
      <c r="L55" s="63" t="e">
        <f t="shared" si="4"/>
        <v>#DIV/0!</v>
      </c>
      <c r="M55" s="62" t="e">
        <f t="shared" si="5"/>
        <v>#DIV/0!</v>
      </c>
      <c r="N55" s="331"/>
      <c r="O55" s="331"/>
      <c r="P55" s="339"/>
      <c r="Q55" s="339"/>
    </row>
    <row r="56" spans="1:17" ht="48" x14ac:dyDescent="0.25">
      <c r="A56" s="301"/>
      <c r="B56" s="366"/>
      <c r="C56" s="357" t="s">
        <v>168</v>
      </c>
      <c r="D56" s="308" t="s">
        <v>169</v>
      </c>
      <c r="E56" s="98" t="s">
        <v>170</v>
      </c>
      <c r="F56" s="105" t="s">
        <v>171</v>
      </c>
      <c r="G56" s="100" t="s">
        <v>172</v>
      </c>
      <c r="H56" s="363" t="s">
        <v>173</v>
      </c>
      <c r="I56" s="305"/>
      <c r="J56" s="93"/>
      <c r="K56" s="34"/>
      <c r="L56" s="63" t="e">
        <f t="shared" si="4"/>
        <v>#DIV/0!</v>
      </c>
      <c r="M56" s="62" t="e">
        <f t="shared" si="5"/>
        <v>#DIV/0!</v>
      </c>
      <c r="N56" s="330">
        <f>J56</f>
        <v>0</v>
      </c>
      <c r="O56" s="330">
        <f>K56</f>
        <v>0</v>
      </c>
      <c r="P56" s="330" t="e">
        <f>ROUND(((O56/N56)*100),0)</f>
        <v>#DIV/0!</v>
      </c>
      <c r="Q56" s="330" t="e">
        <f>IF(P56&lt;=84,"DEFICIENTE",IF(P56&lt;=89,"REGULAR",IF(P56&lt;=94,"BUENO","MUY BUENO")))</f>
        <v>#DIV/0!</v>
      </c>
    </row>
    <row r="57" spans="1:17" ht="72" x14ac:dyDescent="0.25">
      <c r="A57" s="301"/>
      <c r="B57" s="366"/>
      <c r="C57" s="358"/>
      <c r="D57" s="308"/>
      <c r="E57" s="98" t="s">
        <v>174</v>
      </c>
      <c r="F57" s="105" t="s">
        <v>175</v>
      </c>
      <c r="G57" s="100" t="s">
        <v>176</v>
      </c>
      <c r="H57" s="363"/>
      <c r="I57" s="305"/>
      <c r="J57" s="93"/>
      <c r="K57" s="34"/>
      <c r="L57" s="63" t="e">
        <f t="shared" si="4"/>
        <v>#DIV/0!</v>
      </c>
      <c r="M57" s="62" t="e">
        <f t="shared" si="5"/>
        <v>#DIV/0!</v>
      </c>
      <c r="N57" s="331"/>
      <c r="O57" s="331"/>
      <c r="P57" s="331"/>
      <c r="Q57" s="331"/>
    </row>
    <row r="58" spans="1:17" ht="72" x14ac:dyDescent="0.25">
      <c r="A58" s="301"/>
      <c r="B58" s="366"/>
      <c r="C58" s="332" t="s">
        <v>177</v>
      </c>
      <c r="D58" s="334" t="s">
        <v>178</v>
      </c>
      <c r="E58" s="98" t="s">
        <v>179</v>
      </c>
      <c r="F58" s="105" t="s">
        <v>180</v>
      </c>
      <c r="G58" s="100" t="s">
        <v>176</v>
      </c>
      <c r="H58" s="336" t="s">
        <v>181</v>
      </c>
      <c r="I58" s="305"/>
      <c r="J58" s="93"/>
      <c r="K58" s="68"/>
      <c r="L58" s="63" t="e">
        <f t="shared" si="4"/>
        <v>#DIV/0!</v>
      </c>
      <c r="M58" s="62" t="e">
        <f t="shared" si="5"/>
        <v>#DIV/0!</v>
      </c>
      <c r="N58" s="338">
        <f>J58</f>
        <v>0</v>
      </c>
      <c r="O58" s="338">
        <f>K58</f>
        <v>0</v>
      </c>
      <c r="P58" s="330" t="e">
        <f>ROUND(((O58/N58)*100),0)</f>
        <v>#DIV/0!</v>
      </c>
      <c r="Q58" s="330" t="e">
        <f>IF(P58&lt;=84,"DEFICIENTE",IF(P58&lt;=89,"REGULAR",IF(P58&lt;=94,"BUENO","MUY BUENO")))</f>
        <v>#DIV/0!</v>
      </c>
    </row>
    <row r="59" spans="1:17" ht="36" x14ac:dyDescent="0.25">
      <c r="A59" s="301"/>
      <c r="B59" s="367"/>
      <c r="C59" s="333"/>
      <c r="D59" s="335"/>
      <c r="E59" s="98" t="s">
        <v>182</v>
      </c>
      <c r="F59" s="105" t="s">
        <v>183</v>
      </c>
      <c r="G59" s="100" t="s">
        <v>184</v>
      </c>
      <c r="H59" s="337"/>
      <c r="I59" s="305"/>
      <c r="J59" s="93"/>
      <c r="K59" s="68"/>
      <c r="L59" s="63" t="e">
        <f t="shared" si="4"/>
        <v>#DIV/0!</v>
      </c>
      <c r="M59" s="62" t="e">
        <f t="shared" si="5"/>
        <v>#DIV/0!</v>
      </c>
      <c r="N59" s="339"/>
      <c r="O59" s="339"/>
      <c r="P59" s="331"/>
      <c r="Q59" s="331"/>
    </row>
    <row r="60" spans="1:17" ht="60" x14ac:dyDescent="0.25">
      <c r="A60" s="300" t="s">
        <v>15</v>
      </c>
      <c r="B60" s="340" t="s">
        <v>185</v>
      </c>
      <c r="C60" s="307" t="s">
        <v>186</v>
      </c>
      <c r="D60" s="308" t="s">
        <v>187</v>
      </c>
      <c r="E60" s="98" t="s">
        <v>188</v>
      </c>
      <c r="F60" s="106" t="s">
        <v>189</v>
      </c>
      <c r="G60" s="100" t="s">
        <v>190</v>
      </c>
      <c r="H60" s="342" t="s">
        <v>191</v>
      </c>
      <c r="I60" s="343" t="s">
        <v>99</v>
      </c>
      <c r="J60" s="93"/>
      <c r="K60" s="68"/>
      <c r="L60" s="63" t="e">
        <f t="shared" si="4"/>
        <v>#DIV/0!</v>
      </c>
      <c r="M60" s="62" t="e">
        <f t="shared" si="5"/>
        <v>#DIV/0!</v>
      </c>
      <c r="N60" s="338">
        <f>J60</f>
        <v>0</v>
      </c>
      <c r="O60" s="338">
        <f>K60</f>
        <v>0</v>
      </c>
      <c r="P60" s="330" t="e">
        <f>ROUND(((O60/N60)*100),0)</f>
        <v>#DIV/0!</v>
      </c>
      <c r="Q60" s="330" t="e">
        <f>IF(P60&lt;=84,"DEFICIENTE",IF(P60&lt;=89,"REGULAR",IF(P60&lt;=94,"BUENO","MUY BUENO")))</f>
        <v>#DIV/0!</v>
      </c>
    </row>
    <row r="61" spans="1:17" ht="36" x14ac:dyDescent="0.25">
      <c r="A61" s="301"/>
      <c r="B61" s="341"/>
      <c r="C61" s="307"/>
      <c r="D61" s="308"/>
      <c r="E61" s="98" t="s">
        <v>192</v>
      </c>
      <c r="F61" s="106" t="s">
        <v>193</v>
      </c>
      <c r="G61" s="100" t="s">
        <v>194</v>
      </c>
      <c r="H61" s="342"/>
      <c r="I61" s="344"/>
      <c r="J61" s="93"/>
      <c r="K61" s="68"/>
      <c r="L61" s="63" t="e">
        <f t="shared" si="4"/>
        <v>#DIV/0!</v>
      </c>
      <c r="M61" s="62" t="e">
        <f t="shared" si="5"/>
        <v>#DIV/0!</v>
      </c>
      <c r="N61" s="339"/>
      <c r="O61" s="339"/>
      <c r="P61" s="331"/>
      <c r="Q61" s="331"/>
    </row>
    <row r="62" spans="1:17" ht="72" x14ac:dyDescent="0.25">
      <c r="A62" s="300" t="s">
        <v>16</v>
      </c>
      <c r="B62" s="302" t="s">
        <v>195</v>
      </c>
      <c r="C62" s="107" t="s">
        <v>196</v>
      </c>
      <c r="D62" s="108" t="s">
        <v>197</v>
      </c>
      <c r="E62" s="98" t="s">
        <v>198</v>
      </c>
      <c r="F62" s="106" t="s">
        <v>199</v>
      </c>
      <c r="G62" s="109" t="s">
        <v>200</v>
      </c>
      <c r="H62" s="110" t="s">
        <v>100</v>
      </c>
      <c r="I62" s="304" t="s">
        <v>95</v>
      </c>
      <c r="J62" s="93">
        <v>2</v>
      </c>
      <c r="K62" s="34"/>
      <c r="L62" s="63">
        <f t="shared" si="4"/>
        <v>0</v>
      </c>
      <c r="M62" s="62" t="str">
        <f t="shared" si="5"/>
        <v>DEFICIENTE</v>
      </c>
      <c r="N62" s="84">
        <f t="shared" ref="N62:O64" si="6">J62</f>
        <v>2</v>
      </c>
      <c r="O62" s="84">
        <f t="shared" si="6"/>
        <v>0</v>
      </c>
      <c r="P62" s="84">
        <f>ROUND(((O62/N62)*100),0)</f>
        <v>0</v>
      </c>
      <c r="Q62" s="84" t="str">
        <f>IF(P62&lt;=84,"DEFICIENTE",IF(P62&lt;=89,"REGULAR",IF(P62&lt;=94,"BUENO","MUY BUENO")))</f>
        <v>DEFICIENTE</v>
      </c>
    </row>
    <row r="63" spans="1:17" ht="108" x14ac:dyDescent="0.25">
      <c r="A63" s="301"/>
      <c r="B63" s="303"/>
      <c r="C63" s="111" t="s">
        <v>201</v>
      </c>
      <c r="D63" s="112" t="s">
        <v>202</v>
      </c>
      <c r="E63" s="98" t="s">
        <v>203</v>
      </c>
      <c r="F63" s="106" t="s">
        <v>204</v>
      </c>
      <c r="G63" s="109" t="s">
        <v>205</v>
      </c>
      <c r="H63" s="113" t="s">
        <v>101</v>
      </c>
      <c r="I63" s="305"/>
      <c r="J63" s="34"/>
      <c r="K63" s="34"/>
      <c r="L63" s="63" t="e">
        <f t="shared" si="4"/>
        <v>#DIV/0!</v>
      </c>
      <c r="M63" s="62" t="e">
        <f t="shared" si="5"/>
        <v>#DIV/0!</v>
      </c>
      <c r="N63" s="84">
        <f t="shared" si="6"/>
        <v>0</v>
      </c>
      <c r="O63" s="84">
        <f t="shared" si="6"/>
        <v>0</v>
      </c>
      <c r="P63" s="84" t="e">
        <f>ROUND(((O63/N63)*100),0)</f>
        <v>#DIV/0!</v>
      </c>
      <c r="Q63" s="84" t="e">
        <f>IF(P63&lt;=84,"DEFICIENTE",IF(P63&lt;=89,"REGULAR",IF(P63&lt;=94,"BUENO","MUY BUENO")))</f>
        <v>#DIV/0!</v>
      </c>
    </row>
    <row r="64" spans="1:17" ht="120" x14ac:dyDescent="0.25">
      <c r="A64" s="301"/>
      <c r="B64" s="303"/>
      <c r="C64" s="107" t="s">
        <v>206</v>
      </c>
      <c r="D64" s="108" t="s">
        <v>207</v>
      </c>
      <c r="E64" s="98" t="s">
        <v>208</v>
      </c>
      <c r="F64" s="106" t="s">
        <v>209</v>
      </c>
      <c r="G64" s="109" t="s">
        <v>210</v>
      </c>
      <c r="H64" s="114" t="s">
        <v>211</v>
      </c>
      <c r="I64" s="305"/>
      <c r="J64" s="34"/>
      <c r="K64" s="34"/>
      <c r="L64" s="63" t="e">
        <f t="shared" si="4"/>
        <v>#DIV/0!</v>
      </c>
      <c r="M64" s="62" t="e">
        <f t="shared" si="5"/>
        <v>#DIV/0!</v>
      </c>
      <c r="N64" s="85">
        <f t="shared" si="6"/>
        <v>0</v>
      </c>
      <c r="O64" s="85">
        <f t="shared" si="6"/>
        <v>0</v>
      </c>
      <c r="P64" s="85" t="e">
        <f>ROUND(((O64/N64)*100),0)</f>
        <v>#DIV/0!</v>
      </c>
      <c r="Q64" s="85" t="e">
        <f>IF(P64&lt;=84,"DEFICIENTE",IF(P64&lt;=89,"REGULAR",IF(P64&lt;=94,"BUENO","MUY BUENO")))</f>
        <v>#DIV/0!</v>
      </c>
    </row>
    <row r="65" spans="1:17" ht="60" x14ac:dyDescent="0.25">
      <c r="A65" s="300" t="s">
        <v>102</v>
      </c>
      <c r="B65" s="306" t="s">
        <v>212</v>
      </c>
      <c r="C65" s="307" t="s">
        <v>213</v>
      </c>
      <c r="D65" s="308" t="s">
        <v>214</v>
      </c>
      <c r="E65" s="98" t="s">
        <v>215</v>
      </c>
      <c r="F65" s="106" t="s">
        <v>216</v>
      </c>
      <c r="G65" s="100" t="s">
        <v>217</v>
      </c>
      <c r="H65" s="309" t="s">
        <v>103</v>
      </c>
      <c r="I65" s="310" t="s">
        <v>104</v>
      </c>
      <c r="J65" s="34"/>
      <c r="K65" s="34"/>
      <c r="L65" s="63" t="e">
        <f t="shared" si="4"/>
        <v>#DIV/0!</v>
      </c>
      <c r="M65" s="62" t="e">
        <f t="shared" si="5"/>
        <v>#DIV/0!</v>
      </c>
      <c r="N65" s="312">
        <f>J66</f>
        <v>0</v>
      </c>
      <c r="O65" s="312">
        <f>K66</f>
        <v>0</v>
      </c>
      <c r="P65" s="312" t="e">
        <f>ROUND(((O65/N65)*100),0)</f>
        <v>#DIV/0!</v>
      </c>
      <c r="Q65" s="312" t="e">
        <f>IF(P65&lt;=84,"DEFICIENTE",IF(P65&lt;=89,"REGULAR",IF(P65&lt;=94,"BUENO","MUY BUENO")))</f>
        <v>#DIV/0!</v>
      </c>
    </row>
    <row r="66" spans="1:17" ht="60" x14ac:dyDescent="0.25">
      <c r="A66" s="301"/>
      <c r="B66" s="306"/>
      <c r="C66" s="307"/>
      <c r="D66" s="308"/>
      <c r="E66" s="98" t="s">
        <v>218</v>
      </c>
      <c r="F66" s="106" t="s">
        <v>219</v>
      </c>
      <c r="G66" s="100" t="s">
        <v>220</v>
      </c>
      <c r="H66" s="309"/>
      <c r="I66" s="311"/>
      <c r="J66" s="34"/>
      <c r="K66" s="34"/>
      <c r="L66" s="63" t="e">
        <f t="shared" si="4"/>
        <v>#DIV/0!</v>
      </c>
      <c r="M66" s="62" t="e">
        <f t="shared" si="5"/>
        <v>#DIV/0!</v>
      </c>
      <c r="N66" s="313"/>
      <c r="O66" s="313"/>
      <c r="P66" s="313"/>
      <c r="Q66" s="313"/>
    </row>
    <row r="67" spans="1:17" ht="89.25" x14ac:dyDescent="0.25">
      <c r="A67" s="301"/>
      <c r="B67" s="306"/>
      <c r="C67" s="107" t="s">
        <v>221</v>
      </c>
      <c r="D67" s="108" t="s">
        <v>222</v>
      </c>
      <c r="E67" s="115" t="s">
        <v>223</v>
      </c>
      <c r="F67" s="106" t="s">
        <v>224</v>
      </c>
      <c r="G67" s="109" t="s">
        <v>225</v>
      </c>
      <c r="H67" s="116" t="s">
        <v>105</v>
      </c>
      <c r="I67" s="311"/>
      <c r="J67" s="34"/>
      <c r="K67" s="34"/>
      <c r="L67" s="63" t="e">
        <f t="shared" si="4"/>
        <v>#DIV/0!</v>
      </c>
      <c r="M67" s="34" t="e">
        <f t="shared" ref="M67" si="7">IF(L67&lt;=84,"DEFICIENTE",IF(L67&lt;=89,"REGULAR",IF(L67&lt;=94,"BUENO","MUY BUENO")))</f>
        <v>#DIV/0!</v>
      </c>
      <c r="N67" s="85">
        <f>J67</f>
        <v>0</v>
      </c>
      <c r="O67" s="85">
        <f>K67</f>
        <v>0</v>
      </c>
      <c r="P67" s="85" t="e">
        <f>ROUND(((O67/N67)*100),0)</f>
        <v>#DIV/0!</v>
      </c>
      <c r="Q67" s="85" t="e">
        <f>IF(P67&lt;=84,"DEFICIENTE",IF(P67&lt;=89,"REGULAR",IF(P67&lt;=94,"BUENO","MUY BUENO")))</f>
        <v>#DIV/0!</v>
      </c>
    </row>
    <row r="68" spans="1:17" ht="16.5" x14ac:dyDescent="0.25">
      <c r="A68" s="36" t="s">
        <v>106</v>
      </c>
      <c r="B68" s="37"/>
      <c r="C68" s="38"/>
      <c r="D68" s="39"/>
      <c r="E68" s="40"/>
      <c r="F68" s="41"/>
      <c r="G68" s="42"/>
      <c r="H68" s="42"/>
      <c r="I68" s="43"/>
      <c r="J68" s="34"/>
      <c r="K68" s="34"/>
      <c r="L68" s="25"/>
      <c r="M68" s="34"/>
      <c r="N68" s="83"/>
      <c r="O68" s="83"/>
      <c r="P68" s="83"/>
      <c r="Q68" s="83"/>
    </row>
    <row r="69" spans="1:17" ht="25.5" x14ac:dyDescent="0.25">
      <c r="A69" s="314" t="s">
        <v>226</v>
      </c>
      <c r="B69" s="317" t="s">
        <v>107</v>
      </c>
      <c r="C69" s="44" t="s">
        <v>227</v>
      </c>
      <c r="D69" s="45" t="s">
        <v>108</v>
      </c>
      <c r="E69" s="117" t="s">
        <v>228</v>
      </c>
      <c r="F69" s="118" t="s">
        <v>229</v>
      </c>
      <c r="G69" s="119" t="s">
        <v>94</v>
      </c>
      <c r="H69" s="120" t="s">
        <v>94</v>
      </c>
      <c r="I69" s="320" t="s">
        <v>109</v>
      </c>
      <c r="J69" s="34"/>
      <c r="K69" s="34"/>
      <c r="L69" s="25" t="e">
        <f>ROUND(((K69/J69)*100),0)</f>
        <v>#DIV/0!</v>
      </c>
      <c r="M69" s="34" t="e">
        <f>IF(L69&lt;=84,"DEFICIENTE",IF(L69&lt;=89,"REGULAR",IF(L69&lt;=94,"BUENO","MUY BUENO")))</f>
        <v>#DIV/0!</v>
      </c>
      <c r="N69" s="6">
        <f>J69</f>
        <v>0</v>
      </c>
      <c r="O69" s="6">
        <f>K69</f>
        <v>0</v>
      </c>
      <c r="P69" s="6" t="e">
        <f>ROUND(((O69/N69)*100),0)</f>
        <v>#DIV/0!</v>
      </c>
      <c r="Q69" s="6" t="e">
        <f>IF(P69&lt;=84,"DEFICIENTE",IF(P69&lt;=89,"REGULAR",IF(P69&lt;=94,"BUENO","MUY BUENO")))</f>
        <v>#DIV/0!</v>
      </c>
    </row>
    <row r="70" spans="1:17" ht="25.5" x14ac:dyDescent="0.25">
      <c r="A70" s="315"/>
      <c r="B70" s="318"/>
      <c r="C70" s="323" t="s">
        <v>230</v>
      </c>
      <c r="D70" s="326" t="s">
        <v>110</v>
      </c>
      <c r="E70" s="121" t="s">
        <v>231</v>
      </c>
      <c r="F70" s="106" t="s">
        <v>232</v>
      </c>
      <c r="G70" s="122" t="s">
        <v>17</v>
      </c>
      <c r="H70" s="327" t="s">
        <v>111</v>
      </c>
      <c r="I70" s="321"/>
      <c r="J70" s="34"/>
      <c r="K70" s="34"/>
      <c r="L70" s="63" t="e">
        <f>ROUND(((K70/J70)*100),0)</f>
        <v>#DIV/0!</v>
      </c>
      <c r="M70" s="62" t="e">
        <f>IF(L70&lt;=84,"DEFICIENTE",IF(L70&lt;=89,"REGULAR",IF(L70&lt;=94,"BUENO","MUY BUENO")))</f>
        <v>#DIV/0!</v>
      </c>
      <c r="N70" s="312">
        <f>J70</f>
        <v>0</v>
      </c>
      <c r="O70" s="312">
        <f>K70</f>
        <v>0</v>
      </c>
      <c r="P70" s="312" t="e">
        <f>ROUND(((O70/N70)*100),0)</f>
        <v>#DIV/0!</v>
      </c>
      <c r="Q70" s="312" t="e">
        <f>IF(P70&lt;=84,"DEFICIENTE",IF(P70&lt;=89,"REGULAR",IF(P70&lt;=94,"BUENO","MUY BUENO")))</f>
        <v>#DIV/0!</v>
      </c>
    </row>
    <row r="71" spans="1:17" ht="36" x14ac:dyDescent="0.25">
      <c r="A71" s="315"/>
      <c r="B71" s="318"/>
      <c r="C71" s="324"/>
      <c r="D71" s="326"/>
      <c r="E71" s="121" t="s">
        <v>233</v>
      </c>
      <c r="F71" s="106" t="s">
        <v>234</v>
      </c>
      <c r="G71" s="122" t="s">
        <v>17</v>
      </c>
      <c r="H71" s="327"/>
      <c r="I71" s="321"/>
      <c r="J71" s="34"/>
      <c r="K71" s="34"/>
      <c r="L71" s="63" t="e">
        <f>ROUND(((K71/J71)*100),0)</f>
        <v>#DIV/0!</v>
      </c>
      <c r="M71" s="62" t="e">
        <f>IF(L71&lt;=84,"DEFICIENTE",IF(L71&lt;=89,"REGULAR",IF(L71&lt;=94,"BUENO","MUY BUENO")))</f>
        <v>#DIV/0!</v>
      </c>
      <c r="N71" s="328"/>
      <c r="O71" s="328"/>
      <c r="P71" s="328"/>
      <c r="Q71" s="328"/>
    </row>
    <row r="72" spans="1:17" ht="36" x14ac:dyDescent="0.25">
      <c r="A72" s="315"/>
      <c r="B72" s="318"/>
      <c r="C72" s="324"/>
      <c r="D72" s="326"/>
      <c r="E72" s="121" t="s">
        <v>235</v>
      </c>
      <c r="F72" s="106" t="s">
        <v>236</v>
      </c>
      <c r="G72" s="122" t="s">
        <v>17</v>
      </c>
      <c r="H72" s="327"/>
      <c r="I72" s="321"/>
      <c r="J72" s="34"/>
      <c r="K72" s="34"/>
      <c r="L72" s="63" t="e">
        <f>ROUND(((K72/J72)*100),0)</f>
        <v>#DIV/0!</v>
      </c>
      <c r="M72" s="62" t="e">
        <f>IF(L72&lt;=84,"DEFICIENTE",IF(L72&lt;=89,"REGULAR",IF(L72&lt;=94,"BUENO","MUY BUENO")))</f>
        <v>#DIV/0!</v>
      </c>
      <c r="N72" s="328"/>
      <c r="O72" s="328"/>
      <c r="P72" s="328"/>
      <c r="Q72" s="328"/>
    </row>
    <row r="73" spans="1:17" ht="36" x14ac:dyDescent="0.25">
      <c r="A73" s="316"/>
      <c r="B73" s="319"/>
      <c r="C73" s="325"/>
      <c r="D73" s="326"/>
      <c r="E73" s="121" t="s">
        <v>237</v>
      </c>
      <c r="F73" s="106" t="s">
        <v>238</v>
      </c>
      <c r="G73" s="122" t="s">
        <v>17</v>
      </c>
      <c r="H73" s="327"/>
      <c r="I73" s="322"/>
      <c r="J73" s="34"/>
      <c r="K73" s="34"/>
      <c r="L73" s="63" t="e">
        <f>ROUND(((K73/J73)*100),0)</f>
        <v>#DIV/0!</v>
      </c>
      <c r="M73" s="62" t="e">
        <f>IF(L73&lt;=84,"DEFICIENTE",IF(L73&lt;=89,"REGULAR",IF(L73&lt;=94,"BUENO","MUY BUENO")))</f>
        <v>#DIV/0!</v>
      </c>
      <c r="N73" s="329"/>
      <c r="O73" s="329"/>
      <c r="P73" s="329"/>
      <c r="Q73" s="329"/>
    </row>
    <row r="75" spans="1:17" ht="18.75" x14ac:dyDescent="0.25">
      <c r="A75" s="46" t="s">
        <v>28</v>
      </c>
      <c r="B75" s="47"/>
      <c r="C75" s="48"/>
      <c r="D75" s="49"/>
      <c r="E75" s="47"/>
      <c r="F75" s="50"/>
      <c r="G75" s="51"/>
      <c r="H75" s="52"/>
      <c r="I75" s="53"/>
      <c r="J75" s="54"/>
      <c r="K75" s="54"/>
      <c r="L75" s="55"/>
      <c r="M75" s="58"/>
      <c r="N75" s="59"/>
      <c r="O75" s="59"/>
      <c r="P75" s="60"/>
      <c r="Q75" s="61"/>
    </row>
    <row r="76" spans="1:17" x14ac:dyDescent="0.25">
      <c r="A76" s="80" t="s">
        <v>91</v>
      </c>
      <c r="B76" s="64"/>
      <c r="C76" s="64"/>
      <c r="D76" s="64"/>
      <c r="E76" s="64"/>
      <c r="F76" s="64"/>
      <c r="G76" s="64"/>
      <c r="H76" s="64"/>
      <c r="I76" s="64"/>
      <c r="J76" s="64"/>
      <c r="K76" s="64"/>
      <c r="L76" s="64"/>
      <c r="M76" s="64"/>
      <c r="N76" s="65"/>
      <c r="O76" s="65"/>
      <c r="P76" s="66"/>
      <c r="Q76" s="67"/>
    </row>
    <row r="77" spans="1:17" ht="36" x14ac:dyDescent="0.25">
      <c r="A77" s="345" t="s">
        <v>12</v>
      </c>
      <c r="B77" s="347" t="s">
        <v>92</v>
      </c>
      <c r="C77" s="348" t="s">
        <v>150</v>
      </c>
      <c r="D77" s="349" t="s">
        <v>93</v>
      </c>
      <c r="E77" s="101" t="s">
        <v>151</v>
      </c>
      <c r="F77" s="102" t="s">
        <v>152</v>
      </c>
      <c r="G77" s="100" t="s">
        <v>153</v>
      </c>
      <c r="H77" s="351" t="s">
        <v>94</v>
      </c>
      <c r="I77" s="352" t="s">
        <v>95</v>
      </c>
      <c r="J77" s="92"/>
      <c r="K77" s="62"/>
      <c r="L77" s="63" t="e">
        <f>ROUND(((K77/J77)*100),0)</f>
        <v>#DIV/0!</v>
      </c>
      <c r="M77" s="62" t="e">
        <f>IF(L77&lt;=84,"DEFICIENTE",IF(L77&lt;=89,"REGULAR",IF(L77&lt;=94,"BUENO","MUY BUENO")))</f>
        <v>#DIV/0!</v>
      </c>
      <c r="N77" s="355">
        <f>J77</f>
        <v>0</v>
      </c>
      <c r="O77" s="355">
        <f>K77</f>
        <v>0</v>
      </c>
      <c r="P77" s="355" t="e">
        <f>ROUND(((O77/N77)*100),0)</f>
        <v>#DIV/0!</v>
      </c>
      <c r="Q77" s="355" t="e">
        <f>IF(P77&lt;=84,"DEFICIENTE",IF(P77&lt;=89,"REGULAR",IF(P77&lt;=94,"BUENO","MUY BUENO")))</f>
        <v>#DIV/0!</v>
      </c>
    </row>
    <row r="78" spans="1:17" ht="60" x14ac:dyDescent="0.25">
      <c r="A78" s="345"/>
      <c r="B78" s="347"/>
      <c r="C78" s="348"/>
      <c r="D78" s="350"/>
      <c r="E78" s="103" t="s">
        <v>154</v>
      </c>
      <c r="F78" s="94" t="s">
        <v>142</v>
      </c>
      <c r="G78" s="104" t="s">
        <v>153</v>
      </c>
      <c r="H78" s="351"/>
      <c r="I78" s="353"/>
      <c r="J78" s="93"/>
      <c r="K78" s="56"/>
      <c r="L78" s="57"/>
      <c r="M78" s="56"/>
      <c r="N78" s="356"/>
      <c r="O78" s="356"/>
      <c r="P78" s="356"/>
      <c r="Q78" s="356"/>
    </row>
    <row r="79" spans="1:17" ht="60" x14ac:dyDescent="0.25">
      <c r="A79" s="345"/>
      <c r="B79" s="347"/>
      <c r="C79" s="357" t="s">
        <v>155</v>
      </c>
      <c r="D79" s="360" t="s">
        <v>96</v>
      </c>
      <c r="E79" s="95" t="s">
        <v>143</v>
      </c>
      <c r="F79" s="96" t="s">
        <v>144</v>
      </c>
      <c r="G79" s="97" t="s">
        <v>145</v>
      </c>
      <c r="H79" s="363" t="s">
        <v>94</v>
      </c>
      <c r="I79" s="353"/>
      <c r="J79" s="93"/>
      <c r="K79" s="56"/>
      <c r="L79" s="57"/>
      <c r="M79" s="56"/>
      <c r="N79" s="355">
        <f>J81</f>
        <v>0</v>
      </c>
      <c r="O79" s="355">
        <f>K81</f>
        <v>0</v>
      </c>
      <c r="P79" s="355" t="e">
        <f>ROUND(((O79/N79)*100),0)</f>
        <v>#DIV/0!</v>
      </c>
      <c r="Q79" s="355" t="e">
        <f>IF(P79&lt;=84,"DEFICIENTE",IF(P79&lt;=89,"REGULAR",IF(P79&lt;=94,"BUENO","MUY BUENO")))</f>
        <v>#DIV/0!</v>
      </c>
    </row>
    <row r="80" spans="1:17" ht="48" x14ac:dyDescent="0.25">
      <c r="A80" s="345"/>
      <c r="B80" s="347"/>
      <c r="C80" s="358"/>
      <c r="D80" s="361"/>
      <c r="E80" s="95" t="s">
        <v>146</v>
      </c>
      <c r="F80" s="96" t="s">
        <v>147</v>
      </c>
      <c r="G80" s="97" t="s">
        <v>145</v>
      </c>
      <c r="H80" s="363"/>
      <c r="I80" s="353"/>
      <c r="J80" s="93"/>
      <c r="K80" s="56"/>
      <c r="L80" s="57"/>
      <c r="M80" s="56"/>
      <c r="N80" s="364"/>
      <c r="O80" s="364"/>
      <c r="P80" s="364"/>
      <c r="Q80" s="364"/>
    </row>
    <row r="81" spans="1:17" ht="60" x14ac:dyDescent="0.25">
      <c r="A81" s="346"/>
      <c r="B81" s="347"/>
      <c r="C81" s="359"/>
      <c r="D81" s="362"/>
      <c r="E81" s="98" t="s">
        <v>148</v>
      </c>
      <c r="F81" s="99" t="s">
        <v>149</v>
      </c>
      <c r="G81" s="100" t="s">
        <v>145</v>
      </c>
      <c r="H81" s="363"/>
      <c r="I81" s="354"/>
      <c r="J81" s="93"/>
      <c r="K81" s="34"/>
      <c r="L81" s="63" t="e">
        <f t="shared" ref="L81:L96" si="8">ROUND(((K81/J81)*100),0)</f>
        <v>#DIV/0!</v>
      </c>
      <c r="M81" s="34"/>
      <c r="N81" s="356"/>
      <c r="O81" s="356"/>
      <c r="P81" s="356"/>
      <c r="Q81" s="356"/>
    </row>
    <row r="82" spans="1:17" ht="24" x14ac:dyDescent="0.25">
      <c r="A82" s="300" t="s">
        <v>14</v>
      </c>
      <c r="B82" s="365" t="s">
        <v>156</v>
      </c>
      <c r="C82" s="323" t="s">
        <v>157</v>
      </c>
      <c r="D82" s="368" t="s">
        <v>158</v>
      </c>
      <c r="E82" s="98" t="s">
        <v>159</v>
      </c>
      <c r="F82" s="105" t="s">
        <v>160</v>
      </c>
      <c r="G82" s="100" t="s">
        <v>161</v>
      </c>
      <c r="H82" s="351" t="s">
        <v>97</v>
      </c>
      <c r="I82" s="304" t="s">
        <v>98</v>
      </c>
      <c r="J82" s="93"/>
      <c r="K82" s="34"/>
      <c r="L82" s="63" t="e">
        <f t="shared" si="8"/>
        <v>#DIV/0!</v>
      </c>
      <c r="M82" s="62" t="e">
        <f t="shared" ref="M82:M95" si="9">IF(L82&lt;=84,"DEFICIENTE",IF(L82&lt;=89,"REGULAR",IF(L82&lt;=94,"BUENO","MUY BUENO")))</f>
        <v>#DIV/0!</v>
      </c>
      <c r="N82" s="330">
        <f>J84</f>
        <v>0</v>
      </c>
      <c r="O82" s="330">
        <f>K84</f>
        <v>0</v>
      </c>
      <c r="P82" s="338" t="e">
        <f>ROUND(((O82/N82)*100),0)</f>
        <v>#DIV/0!</v>
      </c>
      <c r="Q82" s="338" t="e">
        <f>IF(P82&lt;=84,"DEFICIENTE",IF(P82&lt;=89,"REGULAR",IF(P82&lt;=94,"BUENO","MUY BUENO")))</f>
        <v>#DIV/0!</v>
      </c>
    </row>
    <row r="83" spans="1:17" ht="36" x14ac:dyDescent="0.25">
      <c r="A83" s="301"/>
      <c r="B83" s="366"/>
      <c r="C83" s="324"/>
      <c r="D83" s="349"/>
      <c r="E83" s="98" t="s">
        <v>162</v>
      </c>
      <c r="F83" s="105" t="s">
        <v>163</v>
      </c>
      <c r="G83" s="100" t="s">
        <v>164</v>
      </c>
      <c r="H83" s="351"/>
      <c r="I83" s="305"/>
      <c r="J83" s="93"/>
      <c r="K83" s="34"/>
      <c r="L83" s="63" t="e">
        <f t="shared" si="8"/>
        <v>#DIV/0!</v>
      </c>
      <c r="M83" s="62" t="e">
        <f t="shared" si="9"/>
        <v>#DIV/0!</v>
      </c>
      <c r="N83" s="331"/>
      <c r="O83" s="331"/>
      <c r="P83" s="339"/>
      <c r="Q83" s="339"/>
    </row>
    <row r="84" spans="1:17" ht="36" x14ac:dyDescent="0.25">
      <c r="A84" s="301"/>
      <c r="B84" s="366"/>
      <c r="C84" s="324"/>
      <c r="D84" s="349"/>
      <c r="E84" s="98" t="s">
        <v>165</v>
      </c>
      <c r="F84" s="105" t="s">
        <v>166</v>
      </c>
      <c r="G84" s="100" t="s">
        <v>167</v>
      </c>
      <c r="H84" s="351"/>
      <c r="I84" s="305"/>
      <c r="J84" s="93"/>
      <c r="K84" s="34"/>
      <c r="L84" s="63" t="e">
        <f t="shared" si="8"/>
        <v>#DIV/0!</v>
      </c>
      <c r="M84" s="62" t="e">
        <f t="shared" si="9"/>
        <v>#DIV/0!</v>
      </c>
      <c r="N84" s="331"/>
      <c r="O84" s="331"/>
      <c r="P84" s="339"/>
      <c r="Q84" s="339"/>
    </row>
    <row r="85" spans="1:17" ht="48" x14ac:dyDescent="0.25">
      <c r="A85" s="301"/>
      <c r="B85" s="366"/>
      <c r="C85" s="357" t="s">
        <v>168</v>
      </c>
      <c r="D85" s="308" t="s">
        <v>169</v>
      </c>
      <c r="E85" s="98" t="s">
        <v>170</v>
      </c>
      <c r="F85" s="105" t="s">
        <v>171</v>
      </c>
      <c r="G85" s="100" t="s">
        <v>172</v>
      </c>
      <c r="H85" s="363" t="s">
        <v>173</v>
      </c>
      <c r="I85" s="305"/>
      <c r="J85" s="93"/>
      <c r="K85" s="34"/>
      <c r="L85" s="63" t="e">
        <f t="shared" si="8"/>
        <v>#DIV/0!</v>
      </c>
      <c r="M85" s="62" t="e">
        <f t="shared" si="9"/>
        <v>#DIV/0!</v>
      </c>
      <c r="N85" s="330">
        <f>J85</f>
        <v>0</v>
      </c>
      <c r="O85" s="330">
        <f>K85</f>
        <v>0</v>
      </c>
      <c r="P85" s="330" t="e">
        <f>ROUND(((O85/N85)*100),0)</f>
        <v>#DIV/0!</v>
      </c>
      <c r="Q85" s="330" t="e">
        <f>IF(P85&lt;=84,"DEFICIENTE",IF(P85&lt;=89,"REGULAR",IF(P85&lt;=94,"BUENO","MUY BUENO")))</f>
        <v>#DIV/0!</v>
      </c>
    </row>
    <row r="86" spans="1:17" ht="72" x14ac:dyDescent="0.25">
      <c r="A86" s="301"/>
      <c r="B86" s="366"/>
      <c r="C86" s="358"/>
      <c r="D86" s="308"/>
      <c r="E86" s="98" t="s">
        <v>174</v>
      </c>
      <c r="F86" s="105" t="s">
        <v>175</v>
      </c>
      <c r="G86" s="100" t="s">
        <v>176</v>
      </c>
      <c r="H86" s="363"/>
      <c r="I86" s="305"/>
      <c r="J86" s="93"/>
      <c r="K86" s="34"/>
      <c r="L86" s="63" t="e">
        <f t="shared" si="8"/>
        <v>#DIV/0!</v>
      </c>
      <c r="M86" s="62" t="e">
        <f t="shared" si="9"/>
        <v>#DIV/0!</v>
      </c>
      <c r="N86" s="331"/>
      <c r="O86" s="331"/>
      <c r="P86" s="331"/>
      <c r="Q86" s="331"/>
    </row>
    <row r="87" spans="1:17" ht="72" x14ac:dyDescent="0.25">
      <c r="A87" s="301"/>
      <c r="B87" s="366"/>
      <c r="C87" s="332" t="s">
        <v>177</v>
      </c>
      <c r="D87" s="334" t="s">
        <v>178</v>
      </c>
      <c r="E87" s="98" t="s">
        <v>179</v>
      </c>
      <c r="F87" s="105" t="s">
        <v>180</v>
      </c>
      <c r="G87" s="100" t="s">
        <v>176</v>
      </c>
      <c r="H87" s="336" t="s">
        <v>181</v>
      </c>
      <c r="I87" s="305"/>
      <c r="J87" s="93"/>
      <c r="K87" s="68"/>
      <c r="L87" s="63" t="e">
        <f t="shared" si="8"/>
        <v>#DIV/0!</v>
      </c>
      <c r="M87" s="62" t="e">
        <f t="shared" si="9"/>
        <v>#DIV/0!</v>
      </c>
      <c r="N87" s="338">
        <f>J87</f>
        <v>0</v>
      </c>
      <c r="O87" s="338">
        <f>K87</f>
        <v>0</v>
      </c>
      <c r="P87" s="330" t="e">
        <f>ROUND(((O87/N87)*100),0)</f>
        <v>#DIV/0!</v>
      </c>
      <c r="Q87" s="330" t="e">
        <f>IF(P87&lt;=84,"DEFICIENTE",IF(P87&lt;=89,"REGULAR",IF(P87&lt;=94,"BUENO","MUY BUENO")))</f>
        <v>#DIV/0!</v>
      </c>
    </row>
    <row r="88" spans="1:17" ht="36" x14ac:dyDescent="0.25">
      <c r="A88" s="301"/>
      <c r="B88" s="367"/>
      <c r="C88" s="333"/>
      <c r="D88" s="335"/>
      <c r="E88" s="98" t="s">
        <v>182</v>
      </c>
      <c r="F88" s="105" t="s">
        <v>183</v>
      </c>
      <c r="G88" s="100" t="s">
        <v>184</v>
      </c>
      <c r="H88" s="337"/>
      <c r="I88" s="305"/>
      <c r="J88" s="93"/>
      <c r="K88" s="68"/>
      <c r="L88" s="63" t="e">
        <f t="shared" si="8"/>
        <v>#DIV/0!</v>
      </c>
      <c r="M88" s="62" t="e">
        <f t="shared" si="9"/>
        <v>#DIV/0!</v>
      </c>
      <c r="N88" s="339"/>
      <c r="O88" s="339"/>
      <c r="P88" s="331"/>
      <c r="Q88" s="331"/>
    </row>
    <row r="89" spans="1:17" ht="60" x14ac:dyDescent="0.25">
      <c r="A89" s="300" t="s">
        <v>15</v>
      </c>
      <c r="B89" s="340" t="s">
        <v>185</v>
      </c>
      <c r="C89" s="307" t="s">
        <v>186</v>
      </c>
      <c r="D89" s="308" t="s">
        <v>187</v>
      </c>
      <c r="E89" s="98" t="s">
        <v>188</v>
      </c>
      <c r="F89" s="106" t="s">
        <v>189</v>
      </c>
      <c r="G89" s="100" t="s">
        <v>190</v>
      </c>
      <c r="H89" s="342" t="s">
        <v>191</v>
      </c>
      <c r="I89" s="343" t="s">
        <v>99</v>
      </c>
      <c r="J89" s="93"/>
      <c r="K89" s="68"/>
      <c r="L89" s="63" t="e">
        <f t="shared" si="8"/>
        <v>#DIV/0!</v>
      </c>
      <c r="M89" s="62" t="e">
        <f t="shared" si="9"/>
        <v>#DIV/0!</v>
      </c>
      <c r="N89" s="338">
        <f>J89</f>
        <v>0</v>
      </c>
      <c r="O89" s="338">
        <f>K89</f>
        <v>0</v>
      </c>
      <c r="P89" s="330" t="e">
        <f>ROUND(((O89/N89)*100),0)</f>
        <v>#DIV/0!</v>
      </c>
      <c r="Q89" s="330" t="e">
        <f>IF(P89&lt;=84,"DEFICIENTE",IF(P89&lt;=89,"REGULAR",IF(P89&lt;=94,"BUENO","MUY BUENO")))</f>
        <v>#DIV/0!</v>
      </c>
    </row>
    <row r="90" spans="1:17" ht="36" x14ac:dyDescent="0.25">
      <c r="A90" s="301"/>
      <c r="B90" s="341"/>
      <c r="C90" s="307"/>
      <c r="D90" s="308"/>
      <c r="E90" s="98" t="s">
        <v>192</v>
      </c>
      <c r="F90" s="106" t="s">
        <v>193</v>
      </c>
      <c r="G90" s="100" t="s">
        <v>194</v>
      </c>
      <c r="H90" s="342"/>
      <c r="I90" s="344"/>
      <c r="J90" s="93"/>
      <c r="K90" s="68"/>
      <c r="L90" s="63" t="e">
        <f t="shared" si="8"/>
        <v>#DIV/0!</v>
      </c>
      <c r="M90" s="62" t="e">
        <f t="shared" si="9"/>
        <v>#DIV/0!</v>
      </c>
      <c r="N90" s="339"/>
      <c r="O90" s="339"/>
      <c r="P90" s="331"/>
      <c r="Q90" s="331"/>
    </row>
    <row r="91" spans="1:17" ht="72" x14ac:dyDescent="0.25">
      <c r="A91" s="300" t="s">
        <v>16</v>
      </c>
      <c r="B91" s="302" t="s">
        <v>195</v>
      </c>
      <c r="C91" s="107" t="s">
        <v>196</v>
      </c>
      <c r="D91" s="108" t="s">
        <v>197</v>
      </c>
      <c r="E91" s="98" t="s">
        <v>198</v>
      </c>
      <c r="F91" s="106" t="s">
        <v>199</v>
      </c>
      <c r="G91" s="109" t="s">
        <v>200</v>
      </c>
      <c r="H91" s="110" t="s">
        <v>100</v>
      </c>
      <c r="I91" s="304" t="s">
        <v>95</v>
      </c>
      <c r="J91" s="93">
        <v>2</v>
      </c>
      <c r="K91" s="34"/>
      <c r="L91" s="63">
        <f t="shared" si="8"/>
        <v>0</v>
      </c>
      <c r="M91" s="62" t="str">
        <f t="shared" si="9"/>
        <v>DEFICIENTE</v>
      </c>
      <c r="N91" s="84">
        <f t="shared" ref="N91:O93" si="10">J91</f>
        <v>2</v>
      </c>
      <c r="O91" s="84">
        <f t="shared" si="10"/>
        <v>0</v>
      </c>
      <c r="P91" s="84">
        <f>ROUND(((O91/N91)*100),0)</f>
        <v>0</v>
      </c>
      <c r="Q91" s="84" t="str">
        <f>IF(P91&lt;=84,"DEFICIENTE",IF(P91&lt;=89,"REGULAR",IF(P91&lt;=94,"BUENO","MUY BUENO")))</f>
        <v>DEFICIENTE</v>
      </c>
    </row>
    <row r="92" spans="1:17" ht="108" x14ac:dyDescent="0.25">
      <c r="A92" s="301"/>
      <c r="B92" s="303"/>
      <c r="C92" s="111" t="s">
        <v>201</v>
      </c>
      <c r="D92" s="112" t="s">
        <v>202</v>
      </c>
      <c r="E92" s="98" t="s">
        <v>203</v>
      </c>
      <c r="F92" s="106" t="s">
        <v>204</v>
      </c>
      <c r="G92" s="109" t="s">
        <v>205</v>
      </c>
      <c r="H92" s="113" t="s">
        <v>101</v>
      </c>
      <c r="I92" s="305"/>
      <c r="J92" s="34"/>
      <c r="K92" s="34"/>
      <c r="L92" s="63" t="e">
        <f t="shared" si="8"/>
        <v>#DIV/0!</v>
      </c>
      <c r="M92" s="62" t="e">
        <f t="shared" si="9"/>
        <v>#DIV/0!</v>
      </c>
      <c r="N92" s="84">
        <f t="shared" si="10"/>
        <v>0</v>
      </c>
      <c r="O92" s="84">
        <f t="shared" si="10"/>
        <v>0</v>
      </c>
      <c r="P92" s="84" t="e">
        <f>ROUND(((O92/N92)*100),0)</f>
        <v>#DIV/0!</v>
      </c>
      <c r="Q92" s="84" t="e">
        <f>IF(P92&lt;=84,"DEFICIENTE",IF(P92&lt;=89,"REGULAR",IF(P92&lt;=94,"BUENO","MUY BUENO")))</f>
        <v>#DIV/0!</v>
      </c>
    </row>
    <row r="93" spans="1:17" ht="120" x14ac:dyDescent="0.25">
      <c r="A93" s="301"/>
      <c r="B93" s="303"/>
      <c r="C93" s="107" t="s">
        <v>206</v>
      </c>
      <c r="D93" s="108" t="s">
        <v>207</v>
      </c>
      <c r="E93" s="98" t="s">
        <v>208</v>
      </c>
      <c r="F93" s="106" t="s">
        <v>209</v>
      </c>
      <c r="G93" s="109" t="s">
        <v>210</v>
      </c>
      <c r="H93" s="114" t="s">
        <v>211</v>
      </c>
      <c r="I93" s="305"/>
      <c r="J93" s="34"/>
      <c r="K93" s="34"/>
      <c r="L93" s="63" t="e">
        <f t="shared" si="8"/>
        <v>#DIV/0!</v>
      </c>
      <c r="M93" s="62" t="e">
        <f t="shared" si="9"/>
        <v>#DIV/0!</v>
      </c>
      <c r="N93" s="85">
        <f t="shared" si="10"/>
        <v>0</v>
      </c>
      <c r="O93" s="85">
        <f t="shared" si="10"/>
        <v>0</v>
      </c>
      <c r="P93" s="85" t="e">
        <f>ROUND(((O93/N93)*100),0)</f>
        <v>#DIV/0!</v>
      </c>
      <c r="Q93" s="85" t="e">
        <f>IF(P93&lt;=84,"DEFICIENTE",IF(P93&lt;=89,"REGULAR",IF(P93&lt;=94,"BUENO","MUY BUENO")))</f>
        <v>#DIV/0!</v>
      </c>
    </row>
    <row r="94" spans="1:17" ht="60" x14ac:dyDescent="0.25">
      <c r="A94" s="300" t="s">
        <v>102</v>
      </c>
      <c r="B94" s="306" t="s">
        <v>212</v>
      </c>
      <c r="C94" s="307" t="s">
        <v>213</v>
      </c>
      <c r="D94" s="308" t="s">
        <v>214</v>
      </c>
      <c r="E94" s="98" t="s">
        <v>215</v>
      </c>
      <c r="F94" s="106" t="s">
        <v>216</v>
      </c>
      <c r="G94" s="100" t="s">
        <v>217</v>
      </c>
      <c r="H94" s="309" t="s">
        <v>103</v>
      </c>
      <c r="I94" s="310" t="s">
        <v>104</v>
      </c>
      <c r="J94" s="34"/>
      <c r="K94" s="34"/>
      <c r="L94" s="63" t="e">
        <f t="shared" si="8"/>
        <v>#DIV/0!</v>
      </c>
      <c r="M94" s="62" t="e">
        <f t="shared" si="9"/>
        <v>#DIV/0!</v>
      </c>
      <c r="N94" s="312">
        <f>J95</f>
        <v>0</v>
      </c>
      <c r="O94" s="312">
        <f>K95</f>
        <v>0</v>
      </c>
      <c r="P94" s="312" t="e">
        <f>ROUND(((O94/N94)*100),0)</f>
        <v>#DIV/0!</v>
      </c>
      <c r="Q94" s="312" t="e">
        <f>IF(P94&lt;=84,"DEFICIENTE",IF(P94&lt;=89,"REGULAR",IF(P94&lt;=94,"BUENO","MUY BUENO")))</f>
        <v>#DIV/0!</v>
      </c>
    </row>
    <row r="95" spans="1:17" ht="60" x14ac:dyDescent="0.25">
      <c r="A95" s="301"/>
      <c r="B95" s="306"/>
      <c r="C95" s="307"/>
      <c r="D95" s="308"/>
      <c r="E95" s="98" t="s">
        <v>218</v>
      </c>
      <c r="F95" s="106" t="s">
        <v>219</v>
      </c>
      <c r="G95" s="100" t="s">
        <v>220</v>
      </c>
      <c r="H95" s="309"/>
      <c r="I95" s="311"/>
      <c r="J95" s="34"/>
      <c r="K95" s="34"/>
      <c r="L95" s="63" t="e">
        <f t="shared" si="8"/>
        <v>#DIV/0!</v>
      </c>
      <c r="M95" s="62" t="e">
        <f t="shared" si="9"/>
        <v>#DIV/0!</v>
      </c>
      <c r="N95" s="313"/>
      <c r="O95" s="313"/>
      <c r="P95" s="313"/>
      <c r="Q95" s="313"/>
    </row>
    <row r="96" spans="1:17" ht="89.25" x14ac:dyDescent="0.25">
      <c r="A96" s="301"/>
      <c r="B96" s="306"/>
      <c r="C96" s="107" t="s">
        <v>221</v>
      </c>
      <c r="D96" s="108" t="s">
        <v>222</v>
      </c>
      <c r="E96" s="115" t="s">
        <v>223</v>
      </c>
      <c r="F96" s="106" t="s">
        <v>224</v>
      </c>
      <c r="G96" s="109" t="s">
        <v>225</v>
      </c>
      <c r="H96" s="116" t="s">
        <v>105</v>
      </c>
      <c r="I96" s="311"/>
      <c r="J96" s="34"/>
      <c r="K96" s="34"/>
      <c r="L96" s="63" t="e">
        <f t="shared" si="8"/>
        <v>#DIV/0!</v>
      </c>
      <c r="M96" s="34" t="e">
        <f t="shared" ref="M96" si="11">IF(L96&lt;=84,"DEFICIENTE",IF(L96&lt;=89,"REGULAR",IF(L96&lt;=94,"BUENO","MUY BUENO")))</f>
        <v>#DIV/0!</v>
      </c>
      <c r="N96" s="85">
        <f>J96</f>
        <v>0</v>
      </c>
      <c r="O96" s="85">
        <f>K96</f>
        <v>0</v>
      </c>
      <c r="P96" s="85" t="e">
        <f>ROUND(((O96/N96)*100),0)</f>
        <v>#DIV/0!</v>
      </c>
      <c r="Q96" s="85" t="e">
        <f>IF(P96&lt;=84,"DEFICIENTE",IF(P96&lt;=89,"REGULAR",IF(P96&lt;=94,"BUENO","MUY BUENO")))</f>
        <v>#DIV/0!</v>
      </c>
    </row>
    <row r="97" spans="1:17" ht="16.5" x14ac:dyDescent="0.25">
      <c r="A97" s="36" t="s">
        <v>106</v>
      </c>
      <c r="B97" s="37"/>
      <c r="C97" s="38"/>
      <c r="D97" s="39"/>
      <c r="E97" s="40"/>
      <c r="F97" s="41"/>
      <c r="G97" s="42"/>
      <c r="H97" s="42"/>
      <c r="I97" s="43"/>
      <c r="J97" s="34"/>
      <c r="K97" s="34"/>
      <c r="L97" s="25"/>
      <c r="M97" s="34"/>
      <c r="N97" s="83"/>
      <c r="O97" s="83"/>
      <c r="P97" s="83"/>
      <c r="Q97" s="83"/>
    </row>
    <row r="98" spans="1:17" ht="25.5" x14ac:dyDescent="0.25">
      <c r="A98" s="314" t="s">
        <v>226</v>
      </c>
      <c r="B98" s="317" t="s">
        <v>107</v>
      </c>
      <c r="C98" s="44" t="s">
        <v>227</v>
      </c>
      <c r="D98" s="45" t="s">
        <v>108</v>
      </c>
      <c r="E98" s="117" t="s">
        <v>228</v>
      </c>
      <c r="F98" s="118" t="s">
        <v>229</v>
      </c>
      <c r="G98" s="119" t="s">
        <v>94</v>
      </c>
      <c r="H98" s="120" t="s">
        <v>94</v>
      </c>
      <c r="I98" s="320" t="s">
        <v>109</v>
      </c>
      <c r="J98" s="34"/>
      <c r="K98" s="34"/>
      <c r="L98" s="25" t="e">
        <f>ROUND(((K98/J98)*100),0)</f>
        <v>#DIV/0!</v>
      </c>
      <c r="M98" s="34" t="e">
        <f>IF(L98&lt;=84,"DEFICIENTE",IF(L98&lt;=89,"REGULAR",IF(L98&lt;=94,"BUENO","MUY BUENO")))</f>
        <v>#DIV/0!</v>
      </c>
      <c r="N98" s="6">
        <f>J98</f>
        <v>0</v>
      </c>
      <c r="O98" s="6">
        <f>K98</f>
        <v>0</v>
      </c>
      <c r="P98" s="6" t="e">
        <f>ROUND(((O98/N98)*100),0)</f>
        <v>#DIV/0!</v>
      </c>
      <c r="Q98" s="6" t="e">
        <f>IF(P98&lt;=84,"DEFICIENTE",IF(P98&lt;=89,"REGULAR",IF(P98&lt;=94,"BUENO","MUY BUENO")))</f>
        <v>#DIV/0!</v>
      </c>
    </row>
    <row r="99" spans="1:17" ht="25.5" x14ac:dyDescent="0.25">
      <c r="A99" s="315"/>
      <c r="B99" s="318"/>
      <c r="C99" s="323" t="s">
        <v>230</v>
      </c>
      <c r="D99" s="326" t="s">
        <v>110</v>
      </c>
      <c r="E99" s="121" t="s">
        <v>231</v>
      </c>
      <c r="F99" s="106" t="s">
        <v>232</v>
      </c>
      <c r="G99" s="122" t="s">
        <v>17</v>
      </c>
      <c r="H99" s="327" t="s">
        <v>111</v>
      </c>
      <c r="I99" s="321"/>
      <c r="J99" s="34"/>
      <c r="K99" s="34"/>
      <c r="L99" s="63" t="e">
        <f>ROUND(((K99/J99)*100),0)</f>
        <v>#DIV/0!</v>
      </c>
      <c r="M99" s="62" t="e">
        <f>IF(L99&lt;=84,"DEFICIENTE",IF(L99&lt;=89,"REGULAR",IF(L99&lt;=94,"BUENO","MUY BUENO")))</f>
        <v>#DIV/0!</v>
      </c>
      <c r="N99" s="312">
        <f>J99</f>
        <v>0</v>
      </c>
      <c r="O99" s="312">
        <f>K99</f>
        <v>0</v>
      </c>
      <c r="P99" s="312" t="e">
        <f>ROUND(((O99/N99)*100),0)</f>
        <v>#DIV/0!</v>
      </c>
      <c r="Q99" s="312" t="e">
        <f>IF(P99&lt;=84,"DEFICIENTE",IF(P99&lt;=89,"REGULAR",IF(P99&lt;=94,"BUENO","MUY BUENO")))</f>
        <v>#DIV/0!</v>
      </c>
    </row>
    <row r="100" spans="1:17" ht="36" x14ac:dyDescent="0.25">
      <c r="A100" s="315"/>
      <c r="B100" s="318"/>
      <c r="C100" s="324"/>
      <c r="D100" s="326"/>
      <c r="E100" s="121" t="s">
        <v>233</v>
      </c>
      <c r="F100" s="106" t="s">
        <v>234</v>
      </c>
      <c r="G100" s="122" t="s">
        <v>17</v>
      </c>
      <c r="H100" s="327"/>
      <c r="I100" s="321"/>
      <c r="J100" s="34"/>
      <c r="K100" s="34"/>
      <c r="L100" s="63" t="e">
        <f>ROUND(((K100/J100)*100),0)</f>
        <v>#DIV/0!</v>
      </c>
      <c r="M100" s="62" t="e">
        <f>IF(L100&lt;=84,"DEFICIENTE",IF(L100&lt;=89,"REGULAR",IF(L100&lt;=94,"BUENO","MUY BUENO")))</f>
        <v>#DIV/0!</v>
      </c>
      <c r="N100" s="328"/>
      <c r="O100" s="328"/>
      <c r="P100" s="328"/>
      <c r="Q100" s="328"/>
    </row>
    <row r="101" spans="1:17" ht="36" x14ac:dyDescent="0.25">
      <c r="A101" s="315"/>
      <c r="B101" s="318"/>
      <c r="C101" s="324"/>
      <c r="D101" s="326"/>
      <c r="E101" s="121" t="s">
        <v>235</v>
      </c>
      <c r="F101" s="106" t="s">
        <v>236</v>
      </c>
      <c r="G101" s="122" t="s">
        <v>17</v>
      </c>
      <c r="H101" s="327"/>
      <c r="I101" s="321"/>
      <c r="J101" s="34"/>
      <c r="K101" s="34"/>
      <c r="L101" s="63" t="e">
        <f>ROUND(((K101/J101)*100),0)</f>
        <v>#DIV/0!</v>
      </c>
      <c r="M101" s="62" t="e">
        <f>IF(L101&lt;=84,"DEFICIENTE",IF(L101&lt;=89,"REGULAR",IF(L101&lt;=94,"BUENO","MUY BUENO")))</f>
        <v>#DIV/0!</v>
      </c>
      <c r="N101" s="328"/>
      <c r="O101" s="328"/>
      <c r="P101" s="328"/>
      <c r="Q101" s="328"/>
    </row>
    <row r="102" spans="1:17" ht="36" x14ac:dyDescent="0.25">
      <c r="A102" s="316"/>
      <c r="B102" s="319"/>
      <c r="C102" s="325"/>
      <c r="D102" s="326"/>
      <c r="E102" s="121" t="s">
        <v>237</v>
      </c>
      <c r="F102" s="106" t="s">
        <v>238</v>
      </c>
      <c r="G102" s="122" t="s">
        <v>17</v>
      </c>
      <c r="H102" s="327"/>
      <c r="I102" s="322"/>
      <c r="J102" s="34"/>
      <c r="K102" s="34"/>
      <c r="L102" s="63" t="e">
        <f>ROUND(((K102/J102)*100),0)</f>
        <v>#DIV/0!</v>
      </c>
      <c r="M102" s="62" t="e">
        <f>IF(L102&lt;=84,"DEFICIENTE",IF(L102&lt;=89,"REGULAR",IF(L102&lt;=94,"BUENO","MUY BUENO")))</f>
        <v>#DIV/0!</v>
      </c>
      <c r="N102" s="329"/>
      <c r="O102" s="329"/>
      <c r="P102" s="329"/>
      <c r="Q102" s="329"/>
    </row>
    <row r="104" spans="1:17" ht="18.75" x14ac:dyDescent="0.25">
      <c r="A104" s="46" t="s">
        <v>29</v>
      </c>
      <c r="B104" s="47"/>
      <c r="C104" s="48"/>
      <c r="D104" s="49"/>
      <c r="E104" s="47"/>
      <c r="F104" s="50"/>
      <c r="G104" s="51"/>
      <c r="H104" s="52"/>
      <c r="I104" s="53"/>
      <c r="J104" s="54"/>
      <c r="K104" s="54"/>
      <c r="L104" s="55"/>
      <c r="M104" s="58"/>
      <c r="N104" s="59"/>
      <c r="O104" s="59"/>
      <c r="P104" s="60"/>
      <c r="Q104" s="61"/>
    </row>
    <row r="105" spans="1:17" x14ac:dyDescent="0.25">
      <c r="A105" s="80" t="s">
        <v>91</v>
      </c>
      <c r="B105" s="64"/>
      <c r="C105" s="64"/>
      <c r="D105" s="64"/>
      <c r="E105" s="64"/>
      <c r="F105" s="64"/>
      <c r="G105" s="64"/>
      <c r="H105" s="64"/>
      <c r="I105" s="64"/>
      <c r="J105" s="64"/>
      <c r="K105" s="64"/>
      <c r="L105" s="64"/>
      <c r="M105" s="64"/>
      <c r="N105" s="65"/>
      <c r="O105" s="65"/>
      <c r="P105" s="66"/>
      <c r="Q105" s="67"/>
    </row>
    <row r="106" spans="1:17" ht="36" x14ac:dyDescent="0.25">
      <c r="A106" s="345" t="s">
        <v>12</v>
      </c>
      <c r="B106" s="347" t="s">
        <v>92</v>
      </c>
      <c r="C106" s="348" t="s">
        <v>150</v>
      </c>
      <c r="D106" s="349" t="s">
        <v>93</v>
      </c>
      <c r="E106" s="101" t="s">
        <v>151</v>
      </c>
      <c r="F106" s="102" t="s">
        <v>152</v>
      </c>
      <c r="G106" s="100" t="s">
        <v>153</v>
      </c>
      <c r="H106" s="351" t="s">
        <v>94</v>
      </c>
      <c r="I106" s="352" t="s">
        <v>95</v>
      </c>
      <c r="J106" s="92"/>
      <c r="K106" s="62"/>
      <c r="L106" s="63" t="e">
        <f>ROUND(((K106/J106)*100),0)</f>
        <v>#DIV/0!</v>
      </c>
      <c r="M106" s="62" t="e">
        <f>IF(L106&lt;=84,"DEFICIENTE",IF(L106&lt;=89,"REGULAR",IF(L106&lt;=94,"BUENO","MUY BUENO")))</f>
        <v>#DIV/0!</v>
      </c>
      <c r="N106" s="355">
        <f>J106</f>
        <v>0</v>
      </c>
      <c r="O106" s="355">
        <f>K106</f>
        <v>0</v>
      </c>
      <c r="P106" s="355" t="e">
        <f>ROUND(((O106/N106)*100),0)</f>
        <v>#DIV/0!</v>
      </c>
      <c r="Q106" s="355" t="e">
        <f>IF(P106&lt;=84,"DEFICIENTE",IF(P106&lt;=89,"REGULAR",IF(P106&lt;=94,"BUENO","MUY BUENO")))</f>
        <v>#DIV/0!</v>
      </c>
    </row>
    <row r="107" spans="1:17" ht="60" x14ac:dyDescent="0.25">
      <c r="A107" s="345"/>
      <c r="B107" s="347"/>
      <c r="C107" s="348"/>
      <c r="D107" s="350"/>
      <c r="E107" s="103" t="s">
        <v>154</v>
      </c>
      <c r="F107" s="94" t="s">
        <v>142</v>
      </c>
      <c r="G107" s="104" t="s">
        <v>153</v>
      </c>
      <c r="H107" s="351"/>
      <c r="I107" s="353"/>
      <c r="J107" s="93"/>
      <c r="K107" s="56"/>
      <c r="L107" s="57"/>
      <c r="M107" s="56"/>
      <c r="N107" s="356"/>
      <c r="O107" s="356"/>
      <c r="P107" s="356"/>
      <c r="Q107" s="356"/>
    </row>
    <row r="108" spans="1:17" ht="60" x14ac:dyDescent="0.25">
      <c r="A108" s="345"/>
      <c r="B108" s="347"/>
      <c r="C108" s="357" t="s">
        <v>155</v>
      </c>
      <c r="D108" s="360" t="s">
        <v>96</v>
      </c>
      <c r="E108" s="95" t="s">
        <v>143</v>
      </c>
      <c r="F108" s="96" t="s">
        <v>144</v>
      </c>
      <c r="G108" s="97" t="s">
        <v>145</v>
      </c>
      <c r="H108" s="363" t="s">
        <v>94</v>
      </c>
      <c r="I108" s="353"/>
      <c r="J108" s="93"/>
      <c r="K108" s="56"/>
      <c r="L108" s="57"/>
      <c r="M108" s="56"/>
      <c r="N108" s="355">
        <f>J110</f>
        <v>0</v>
      </c>
      <c r="O108" s="355">
        <f>K110</f>
        <v>0</v>
      </c>
      <c r="P108" s="355" t="e">
        <f>ROUND(((O108/N108)*100),0)</f>
        <v>#DIV/0!</v>
      </c>
      <c r="Q108" s="355" t="e">
        <f>IF(P108&lt;=84,"DEFICIENTE",IF(P108&lt;=89,"REGULAR",IF(P108&lt;=94,"BUENO","MUY BUENO")))</f>
        <v>#DIV/0!</v>
      </c>
    </row>
    <row r="109" spans="1:17" ht="48" x14ac:dyDescent="0.25">
      <c r="A109" s="345"/>
      <c r="B109" s="347"/>
      <c r="C109" s="358"/>
      <c r="D109" s="361"/>
      <c r="E109" s="95" t="s">
        <v>146</v>
      </c>
      <c r="F109" s="96" t="s">
        <v>147</v>
      </c>
      <c r="G109" s="97" t="s">
        <v>145</v>
      </c>
      <c r="H109" s="363"/>
      <c r="I109" s="353"/>
      <c r="J109" s="93"/>
      <c r="K109" s="56"/>
      <c r="L109" s="57"/>
      <c r="M109" s="56"/>
      <c r="N109" s="364"/>
      <c r="O109" s="364"/>
      <c r="P109" s="364"/>
      <c r="Q109" s="364"/>
    </row>
    <row r="110" spans="1:17" ht="60" x14ac:dyDescent="0.25">
      <c r="A110" s="346"/>
      <c r="B110" s="347"/>
      <c r="C110" s="359"/>
      <c r="D110" s="362"/>
      <c r="E110" s="98" t="s">
        <v>148</v>
      </c>
      <c r="F110" s="99" t="s">
        <v>149</v>
      </c>
      <c r="G110" s="100" t="s">
        <v>145</v>
      </c>
      <c r="H110" s="363"/>
      <c r="I110" s="354"/>
      <c r="J110" s="93"/>
      <c r="K110" s="34"/>
      <c r="L110" s="63" t="e">
        <f t="shared" ref="L110:L125" si="12">ROUND(((K110/J110)*100),0)</f>
        <v>#DIV/0!</v>
      </c>
      <c r="M110" s="34"/>
      <c r="N110" s="356"/>
      <c r="O110" s="356"/>
      <c r="P110" s="356"/>
      <c r="Q110" s="356"/>
    </row>
    <row r="111" spans="1:17" ht="24" x14ac:dyDescent="0.25">
      <c r="A111" s="300" t="s">
        <v>14</v>
      </c>
      <c r="B111" s="365" t="s">
        <v>156</v>
      </c>
      <c r="C111" s="323" t="s">
        <v>157</v>
      </c>
      <c r="D111" s="368" t="s">
        <v>158</v>
      </c>
      <c r="E111" s="98" t="s">
        <v>159</v>
      </c>
      <c r="F111" s="105" t="s">
        <v>160</v>
      </c>
      <c r="G111" s="100" t="s">
        <v>161</v>
      </c>
      <c r="H111" s="351" t="s">
        <v>97</v>
      </c>
      <c r="I111" s="304" t="s">
        <v>98</v>
      </c>
      <c r="J111" s="93"/>
      <c r="K111" s="34"/>
      <c r="L111" s="63" t="e">
        <f t="shared" si="12"/>
        <v>#DIV/0!</v>
      </c>
      <c r="M111" s="62" t="e">
        <f t="shared" ref="M111:M124" si="13">IF(L111&lt;=84,"DEFICIENTE",IF(L111&lt;=89,"REGULAR",IF(L111&lt;=94,"BUENO","MUY BUENO")))</f>
        <v>#DIV/0!</v>
      </c>
      <c r="N111" s="330">
        <f>J113</f>
        <v>0</v>
      </c>
      <c r="O111" s="330">
        <f>K113</f>
        <v>0</v>
      </c>
      <c r="P111" s="338" t="e">
        <f>ROUND(((O111/N111)*100),0)</f>
        <v>#DIV/0!</v>
      </c>
      <c r="Q111" s="338" t="e">
        <f>IF(P111&lt;=84,"DEFICIENTE",IF(P111&lt;=89,"REGULAR",IF(P111&lt;=94,"BUENO","MUY BUENO")))</f>
        <v>#DIV/0!</v>
      </c>
    </row>
    <row r="112" spans="1:17" ht="36" x14ac:dyDescent="0.25">
      <c r="A112" s="301"/>
      <c r="B112" s="366"/>
      <c r="C112" s="324"/>
      <c r="D112" s="349"/>
      <c r="E112" s="98" t="s">
        <v>162</v>
      </c>
      <c r="F112" s="105" t="s">
        <v>163</v>
      </c>
      <c r="G112" s="100" t="s">
        <v>164</v>
      </c>
      <c r="H112" s="351"/>
      <c r="I112" s="305"/>
      <c r="J112" s="93"/>
      <c r="K112" s="34"/>
      <c r="L112" s="63" t="e">
        <f t="shared" si="12"/>
        <v>#DIV/0!</v>
      </c>
      <c r="M112" s="62" t="e">
        <f t="shared" si="13"/>
        <v>#DIV/0!</v>
      </c>
      <c r="N112" s="331"/>
      <c r="O112" s="331"/>
      <c r="P112" s="339"/>
      <c r="Q112" s="339"/>
    </row>
    <row r="113" spans="1:17" ht="36" x14ac:dyDescent="0.25">
      <c r="A113" s="301"/>
      <c r="B113" s="366"/>
      <c r="C113" s="324"/>
      <c r="D113" s="349"/>
      <c r="E113" s="98" t="s">
        <v>165</v>
      </c>
      <c r="F113" s="105" t="s">
        <v>166</v>
      </c>
      <c r="G113" s="100" t="s">
        <v>167</v>
      </c>
      <c r="H113" s="351"/>
      <c r="I113" s="305"/>
      <c r="J113" s="93"/>
      <c r="K113" s="34"/>
      <c r="L113" s="63" t="e">
        <f t="shared" si="12"/>
        <v>#DIV/0!</v>
      </c>
      <c r="M113" s="62" t="e">
        <f t="shared" si="13"/>
        <v>#DIV/0!</v>
      </c>
      <c r="N113" s="331"/>
      <c r="O113" s="331"/>
      <c r="P113" s="339"/>
      <c r="Q113" s="339"/>
    </row>
    <row r="114" spans="1:17" ht="48" x14ac:dyDescent="0.25">
      <c r="A114" s="301"/>
      <c r="B114" s="366"/>
      <c r="C114" s="357" t="s">
        <v>168</v>
      </c>
      <c r="D114" s="308" t="s">
        <v>169</v>
      </c>
      <c r="E114" s="98" t="s">
        <v>170</v>
      </c>
      <c r="F114" s="105" t="s">
        <v>171</v>
      </c>
      <c r="G114" s="100" t="s">
        <v>172</v>
      </c>
      <c r="H114" s="363" t="s">
        <v>173</v>
      </c>
      <c r="I114" s="305"/>
      <c r="J114" s="93"/>
      <c r="K114" s="34"/>
      <c r="L114" s="63" t="e">
        <f t="shared" si="12"/>
        <v>#DIV/0!</v>
      </c>
      <c r="M114" s="62" t="e">
        <f t="shared" si="13"/>
        <v>#DIV/0!</v>
      </c>
      <c r="N114" s="330">
        <f>J114</f>
        <v>0</v>
      </c>
      <c r="O114" s="330">
        <f>K114</f>
        <v>0</v>
      </c>
      <c r="P114" s="330" t="e">
        <f>ROUND(((O114/N114)*100),0)</f>
        <v>#DIV/0!</v>
      </c>
      <c r="Q114" s="330" t="e">
        <f>IF(P114&lt;=84,"DEFICIENTE",IF(P114&lt;=89,"REGULAR",IF(P114&lt;=94,"BUENO","MUY BUENO")))</f>
        <v>#DIV/0!</v>
      </c>
    </row>
    <row r="115" spans="1:17" ht="72" x14ac:dyDescent="0.25">
      <c r="A115" s="301"/>
      <c r="B115" s="366"/>
      <c r="C115" s="358"/>
      <c r="D115" s="308"/>
      <c r="E115" s="98" t="s">
        <v>174</v>
      </c>
      <c r="F115" s="105" t="s">
        <v>175</v>
      </c>
      <c r="G115" s="100" t="s">
        <v>176</v>
      </c>
      <c r="H115" s="363"/>
      <c r="I115" s="305"/>
      <c r="J115" s="93"/>
      <c r="K115" s="34"/>
      <c r="L115" s="63" t="e">
        <f t="shared" si="12"/>
        <v>#DIV/0!</v>
      </c>
      <c r="M115" s="62" t="e">
        <f t="shared" si="13"/>
        <v>#DIV/0!</v>
      </c>
      <c r="N115" s="331"/>
      <c r="O115" s="331"/>
      <c r="P115" s="331"/>
      <c r="Q115" s="331"/>
    </row>
    <row r="116" spans="1:17" ht="72" x14ac:dyDescent="0.25">
      <c r="A116" s="301"/>
      <c r="B116" s="366"/>
      <c r="C116" s="332" t="s">
        <v>177</v>
      </c>
      <c r="D116" s="334" t="s">
        <v>178</v>
      </c>
      <c r="E116" s="98" t="s">
        <v>179</v>
      </c>
      <c r="F116" s="105" t="s">
        <v>180</v>
      </c>
      <c r="G116" s="100" t="s">
        <v>176</v>
      </c>
      <c r="H116" s="336" t="s">
        <v>181</v>
      </c>
      <c r="I116" s="305"/>
      <c r="J116" s="93"/>
      <c r="K116" s="68"/>
      <c r="L116" s="63" t="e">
        <f t="shared" si="12"/>
        <v>#DIV/0!</v>
      </c>
      <c r="M116" s="62" t="e">
        <f t="shared" si="13"/>
        <v>#DIV/0!</v>
      </c>
      <c r="N116" s="338">
        <f>J116</f>
        <v>0</v>
      </c>
      <c r="O116" s="338">
        <f>K116</f>
        <v>0</v>
      </c>
      <c r="P116" s="330" t="e">
        <f>ROUND(((O116/N116)*100),0)</f>
        <v>#DIV/0!</v>
      </c>
      <c r="Q116" s="330" t="e">
        <f>IF(P116&lt;=84,"DEFICIENTE",IF(P116&lt;=89,"REGULAR",IF(P116&lt;=94,"BUENO","MUY BUENO")))</f>
        <v>#DIV/0!</v>
      </c>
    </row>
    <row r="117" spans="1:17" ht="36" x14ac:dyDescent="0.25">
      <c r="A117" s="301"/>
      <c r="B117" s="367"/>
      <c r="C117" s="333"/>
      <c r="D117" s="335"/>
      <c r="E117" s="98" t="s">
        <v>182</v>
      </c>
      <c r="F117" s="105" t="s">
        <v>183</v>
      </c>
      <c r="G117" s="100" t="s">
        <v>184</v>
      </c>
      <c r="H117" s="337"/>
      <c r="I117" s="305"/>
      <c r="J117" s="93"/>
      <c r="K117" s="68"/>
      <c r="L117" s="63" t="e">
        <f t="shared" si="12"/>
        <v>#DIV/0!</v>
      </c>
      <c r="M117" s="62" t="e">
        <f t="shared" si="13"/>
        <v>#DIV/0!</v>
      </c>
      <c r="N117" s="339"/>
      <c r="O117" s="339"/>
      <c r="P117" s="331"/>
      <c r="Q117" s="331"/>
    </row>
    <row r="118" spans="1:17" ht="60" x14ac:dyDescent="0.25">
      <c r="A118" s="300" t="s">
        <v>15</v>
      </c>
      <c r="B118" s="340" t="s">
        <v>185</v>
      </c>
      <c r="C118" s="307" t="s">
        <v>186</v>
      </c>
      <c r="D118" s="308" t="s">
        <v>187</v>
      </c>
      <c r="E118" s="98" t="s">
        <v>188</v>
      </c>
      <c r="F118" s="106" t="s">
        <v>189</v>
      </c>
      <c r="G118" s="100" t="s">
        <v>190</v>
      </c>
      <c r="H118" s="342" t="s">
        <v>191</v>
      </c>
      <c r="I118" s="343" t="s">
        <v>99</v>
      </c>
      <c r="J118" s="93"/>
      <c r="K118" s="68"/>
      <c r="L118" s="63" t="e">
        <f t="shared" si="12"/>
        <v>#DIV/0!</v>
      </c>
      <c r="M118" s="62" t="e">
        <f t="shared" si="13"/>
        <v>#DIV/0!</v>
      </c>
      <c r="N118" s="338">
        <f>J118</f>
        <v>0</v>
      </c>
      <c r="O118" s="338">
        <f>K118</f>
        <v>0</v>
      </c>
      <c r="P118" s="330" t="e">
        <f>ROUND(((O118/N118)*100),0)</f>
        <v>#DIV/0!</v>
      </c>
      <c r="Q118" s="330" t="e">
        <f>IF(P118&lt;=84,"DEFICIENTE",IF(P118&lt;=89,"REGULAR",IF(P118&lt;=94,"BUENO","MUY BUENO")))</f>
        <v>#DIV/0!</v>
      </c>
    </row>
    <row r="119" spans="1:17" ht="36" x14ac:dyDescent="0.25">
      <c r="A119" s="301"/>
      <c r="B119" s="341"/>
      <c r="C119" s="307"/>
      <c r="D119" s="308"/>
      <c r="E119" s="98" t="s">
        <v>192</v>
      </c>
      <c r="F119" s="106" t="s">
        <v>193</v>
      </c>
      <c r="G119" s="100" t="s">
        <v>194</v>
      </c>
      <c r="H119" s="342"/>
      <c r="I119" s="344"/>
      <c r="J119" s="93"/>
      <c r="K119" s="68"/>
      <c r="L119" s="63" t="e">
        <f t="shared" si="12"/>
        <v>#DIV/0!</v>
      </c>
      <c r="M119" s="62" t="e">
        <f t="shared" si="13"/>
        <v>#DIV/0!</v>
      </c>
      <c r="N119" s="339"/>
      <c r="O119" s="339"/>
      <c r="P119" s="331"/>
      <c r="Q119" s="331"/>
    </row>
    <row r="120" spans="1:17" ht="72" x14ac:dyDescent="0.25">
      <c r="A120" s="300" t="s">
        <v>16</v>
      </c>
      <c r="B120" s="302" t="s">
        <v>195</v>
      </c>
      <c r="C120" s="107" t="s">
        <v>196</v>
      </c>
      <c r="D120" s="108" t="s">
        <v>197</v>
      </c>
      <c r="E120" s="98" t="s">
        <v>198</v>
      </c>
      <c r="F120" s="106" t="s">
        <v>199</v>
      </c>
      <c r="G120" s="109" t="s">
        <v>200</v>
      </c>
      <c r="H120" s="110" t="s">
        <v>100</v>
      </c>
      <c r="I120" s="304" t="s">
        <v>95</v>
      </c>
      <c r="J120" s="93">
        <v>2</v>
      </c>
      <c r="K120" s="34"/>
      <c r="L120" s="63">
        <f t="shared" si="12"/>
        <v>0</v>
      </c>
      <c r="M120" s="62" t="str">
        <f t="shared" si="13"/>
        <v>DEFICIENTE</v>
      </c>
      <c r="N120" s="84">
        <f t="shared" ref="N120:O122" si="14">J120</f>
        <v>2</v>
      </c>
      <c r="O120" s="84">
        <f t="shared" si="14"/>
        <v>0</v>
      </c>
      <c r="P120" s="84">
        <f>ROUND(((O120/N120)*100),0)</f>
        <v>0</v>
      </c>
      <c r="Q120" s="84" t="str">
        <f>IF(P120&lt;=84,"DEFICIENTE",IF(P120&lt;=89,"REGULAR",IF(P120&lt;=94,"BUENO","MUY BUENO")))</f>
        <v>DEFICIENTE</v>
      </c>
    </row>
    <row r="121" spans="1:17" ht="108" x14ac:dyDescent="0.25">
      <c r="A121" s="301"/>
      <c r="B121" s="303"/>
      <c r="C121" s="111" t="s">
        <v>201</v>
      </c>
      <c r="D121" s="112" t="s">
        <v>202</v>
      </c>
      <c r="E121" s="98" t="s">
        <v>203</v>
      </c>
      <c r="F121" s="106" t="s">
        <v>204</v>
      </c>
      <c r="G121" s="109" t="s">
        <v>205</v>
      </c>
      <c r="H121" s="113" t="s">
        <v>101</v>
      </c>
      <c r="I121" s="305"/>
      <c r="J121" s="34"/>
      <c r="K121" s="34"/>
      <c r="L121" s="63" t="e">
        <f t="shared" si="12"/>
        <v>#DIV/0!</v>
      </c>
      <c r="M121" s="62" t="e">
        <f t="shared" si="13"/>
        <v>#DIV/0!</v>
      </c>
      <c r="N121" s="84">
        <f t="shared" si="14"/>
        <v>0</v>
      </c>
      <c r="O121" s="84">
        <f t="shared" si="14"/>
        <v>0</v>
      </c>
      <c r="P121" s="84" t="e">
        <f>ROUND(((O121/N121)*100),0)</f>
        <v>#DIV/0!</v>
      </c>
      <c r="Q121" s="84" t="e">
        <f>IF(P121&lt;=84,"DEFICIENTE",IF(P121&lt;=89,"REGULAR",IF(P121&lt;=94,"BUENO","MUY BUENO")))</f>
        <v>#DIV/0!</v>
      </c>
    </row>
    <row r="122" spans="1:17" ht="120" x14ac:dyDescent="0.25">
      <c r="A122" s="301"/>
      <c r="B122" s="303"/>
      <c r="C122" s="107" t="s">
        <v>206</v>
      </c>
      <c r="D122" s="108" t="s">
        <v>207</v>
      </c>
      <c r="E122" s="98" t="s">
        <v>208</v>
      </c>
      <c r="F122" s="106" t="s">
        <v>209</v>
      </c>
      <c r="G122" s="109" t="s">
        <v>210</v>
      </c>
      <c r="H122" s="114" t="s">
        <v>211</v>
      </c>
      <c r="I122" s="305"/>
      <c r="J122" s="34"/>
      <c r="K122" s="34"/>
      <c r="L122" s="63" t="e">
        <f t="shared" si="12"/>
        <v>#DIV/0!</v>
      </c>
      <c r="M122" s="62" t="e">
        <f t="shared" si="13"/>
        <v>#DIV/0!</v>
      </c>
      <c r="N122" s="85">
        <f t="shared" si="14"/>
        <v>0</v>
      </c>
      <c r="O122" s="85">
        <f t="shared" si="14"/>
        <v>0</v>
      </c>
      <c r="P122" s="85" t="e">
        <f>ROUND(((O122/N122)*100),0)</f>
        <v>#DIV/0!</v>
      </c>
      <c r="Q122" s="85" t="e">
        <f>IF(P122&lt;=84,"DEFICIENTE",IF(P122&lt;=89,"REGULAR",IF(P122&lt;=94,"BUENO","MUY BUENO")))</f>
        <v>#DIV/0!</v>
      </c>
    </row>
    <row r="123" spans="1:17" ht="60" x14ac:dyDescent="0.25">
      <c r="A123" s="300" t="s">
        <v>102</v>
      </c>
      <c r="B123" s="306" t="s">
        <v>212</v>
      </c>
      <c r="C123" s="307" t="s">
        <v>213</v>
      </c>
      <c r="D123" s="308" t="s">
        <v>214</v>
      </c>
      <c r="E123" s="98" t="s">
        <v>215</v>
      </c>
      <c r="F123" s="106" t="s">
        <v>216</v>
      </c>
      <c r="G123" s="100" t="s">
        <v>217</v>
      </c>
      <c r="H123" s="309" t="s">
        <v>103</v>
      </c>
      <c r="I123" s="310" t="s">
        <v>104</v>
      </c>
      <c r="J123" s="34"/>
      <c r="K123" s="34"/>
      <c r="L123" s="63" t="e">
        <f t="shared" si="12"/>
        <v>#DIV/0!</v>
      </c>
      <c r="M123" s="62" t="e">
        <f t="shared" si="13"/>
        <v>#DIV/0!</v>
      </c>
      <c r="N123" s="312">
        <f>J124</f>
        <v>0</v>
      </c>
      <c r="O123" s="312">
        <f>K124</f>
        <v>0</v>
      </c>
      <c r="P123" s="312" t="e">
        <f>ROUND(((O123/N123)*100),0)</f>
        <v>#DIV/0!</v>
      </c>
      <c r="Q123" s="312" t="e">
        <f>IF(P123&lt;=84,"DEFICIENTE",IF(P123&lt;=89,"REGULAR",IF(P123&lt;=94,"BUENO","MUY BUENO")))</f>
        <v>#DIV/0!</v>
      </c>
    </row>
    <row r="124" spans="1:17" ht="60" x14ac:dyDescent="0.25">
      <c r="A124" s="301"/>
      <c r="B124" s="306"/>
      <c r="C124" s="307"/>
      <c r="D124" s="308"/>
      <c r="E124" s="98" t="s">
        <v>218</v>
      </c>
      <c r="F124" s="106" t="s">
        <v>219</v>
      </c>
      <c r="G124" s="100" t="s">
        <v>220</v>
      </c>
      <c r="H124" s="309"/>
      <c r="I124" s="311"/>
      <c r="J124" s="34"/>
      <c r="K124" s="34"/>
      <c r="L124" s="63" t="e">
        <f t="shared" si="12"/>
        <v>#DIV/0!</v>
      </c>
      <c r="M124" s="62" t="e">
        <f t="shared" si="13"/>
        <v>#DIV/0!</v>
      </c>
      <c r="N124" s="313"/>
      <c r="O124" s="313"/>
      <c r="P124" s="313"/>
      <c r="Q124" s="313"/>
    </row>
    <row r="125" spans="1:17" ht="89.25" x14ac:dyDescent="0.25">
      <c r="A125" s="301"/>
      <c r="B125" s="306"/>
      <c r="C125" s="107" t="s">
        <v>221</v>
      </c>
      <c r="D125" s="108" t="s">
        <v>222</v>
      </c>
      <c r="E125" s="115" t="s">
        <v>223</v>
      </c>
      <c r="F125" s="106" t="s">
        <v>224</v>
      </c>
      <c r="G125" s="109" t="s">
        <v>225</v>
      </c>
      <c r="H125" s="116" t="s">
        <v>105</v>
      </c>
      <c r="I125" s="311"/>
      <c r="J125" s="34"/>
      <c r="K125" s="34"/>
      <c r="L125" s="63" t="e">
        <f t="shared" si="12"/>
        <v>#DIV/0!</v>
      </c>
      <c r="M125" s="34" t="e">
        <f t="shared" ref="M125" si="15">IF(L125&lt;=84,"DEFICIENTE",IF(L125&lt;=89,"REGULAR",IF(L125&lt;=94,"BUENO","MUY BUENO")))</f>
        <v>#DIV/0!</v>
      </c>
      <c r="N125" s="85">
        <f>J125</f>
        <v>0</v>
      </c>
      <c r="O125" s="85">
        <f>K125</f>
        <v>0</v>
      </c>
      <c r="P125" s="85" t="e">
        <f>ROUND(((O125/N125)*100),0)</f>
        <v>#DIV/0!</v>
      </c>
      <c r="Q125" s="85" t="e">
        <f>IF(P125&lt;=84,"DEFICIENTE",IF(P125&lt;=89,"REGULAR",IF(P125&lt;=94,"BUENO","MUY BUENO")))</f>
        <v>#DIV/0!</v>
      </c>
    </row>
    <row r="126" spans="1:17" ht="16.5" x14ac:dyDescent="0.25">
      <c r="A126" s="36" t="s">
        <v>106</v>
      </c>
      <c r="B126" s="37"/>
      <c r="C126" s="38"/>
      <c r="D126" s="39"/>
      <c r="E126" s="40"/>
      <c r="F126" s="41"/>
      <c r="G126" s="42"/>
      <c r="H126" s="42"/>
      <c r="I126" s="43"/>
      <c r="J126" s="34"/>
      <c r="K126" s="34"/>
      <c r="L126" s="25"/>
      <c r="M126" s="34"/>
      <c r="N126" s="83"/>
      <c r="O126" s="83"/>
      <c r="P126" s="83"/>
      <c r="Q126" s="83"/>
    </row>
    <row r="127" spans="1:17" ht="25.5" x14ac:dyDescent="0.25">
      <c r="A127" s="314" t="s">
        <v>226</v>
      </c>
      <c r="B127" s="317" t="s">
        <v>107</v>
      </c>
      <c r="C127" s="44" t="s">
        <v>227</v>
      </c>
      <c r="D127" s="45" t="s">
        <v>108</v>
      </c>
      <c r="E127" s="117" t="s">
        <v>228</v>
      </c>
      <c r="F127" s="118" t="s">
        <v>229</v>
      </c>
      <c r="G127" s="119" t="s">
        <v>94</v>
      </c>
      <c r="H127" s="120" t="s">
        <v>94</v>
      </c>
      <c r="I127" s="320" t="s">
        <v>109</v>
      </c>
      <c r="J127" s="34"/>
      <c r="K127" s="34"/>
      <c r="L127" s="25" t="e">
        <f>ROUND(((K127/J127)*100),0)</f>
        <v>#DIV/0!</v>
      </c>
      <c r="M127" s="34" t="e">
        <f>IF(L127&lt;=84,"DEFICIENTE",IF(L127&lt;=89,"REGULAR",IF(L127&lt;=94,"BUENO","MUY BUENO")))</f>
        <v>#DIV/0!</v>
      </c>
      <c r="N127" s="6">
        <f>J127</f>
        <v>0</v>
      </c>
      <c r="O127" s="6">
        <f>K127</f>
        <v>0</v>
      </c>
      <c r="P127" s="6" t="e">
        <f>ROUND(((O127/N127)*100),0)</f>
        <v>#DIV/0!</v>
      </c>
      <c r="Q127" s="6" t="e">
        <f>IF(P127&lt;=84,"DEFICIENTE",IF(P127&lt;=89,"REGULAR",IF(P127&lt;=94,"BUENO","MUY BUENO")))</f>
        <v>#DIV/0!</v>
      </c>
    </row>
    <row r="128" spans="1:17" ht="25.5" x14ac:dyDescent="0.25">
      <c r="A128" s="315"/>
      <c r="B128" s="318"/>
      <c r="C128" s="323" t="s">
        <v>230</v>
      </c>
      <c r="D128" s="326" t="s">
        <v>110</v>
      </c>
      <c r="E128" s="121" t="s">
        <v>231</v>
      </c>
      <c r="F128" s="106" t="s">
        <v>232</v>
      </c>
      <c r="G128" s="122" t="s">
        <v>17</v>
      </c>
      <c r="H128" s="327" t="s">
        <v>111</v>
      </c>
      <c r="I128" s="321"/>
      <c r="J128" s="34"/>
      <c r="K128" s="34"/>
      <c r="L128" s="63" t="e">
        <f>ROUND(((K128/J128)*100),0)</f>
        <v>#DIV/0!</v>
      </c>
      <c r="M128" s="62" t="e">
        <f>IF(L128&lt;=84,"DEFICIENTE",IF(L128&lt;=89,"REGULAR",IF(L128&lt;=94,"BUENO","MUY BUENO")))</f>
        <v>#DIV/0!</v>
      </c>
      <c r="N128" s="312">
        <f>J128</f>
        <v>0</v>
      </c>
      <c r="O128" s="312">
        <f>K128</f>
        <v>0</v>
      </c>
      <c r="P128" s="312" t="e">
        <f>ROUND(((O128/N128)*100),0)</f>
        <v>#DIV/0!</v>
      </c>
      <c r="Q128" s="312" t="e">
        <f>IF(P128&lt;=84,"DEFICIENTE",IF(P128&lt;=89,"REGULAR",IF(P128&lt;=94,"BUENO","MUY BUENO")))</f>
        <v>#DIV/0!</v>
      </c>
    </row>
    <row r="129" spans="1:17" ht="36" x14ac:dyDescent="0.25">
      <c r="A129" s="315"/>
      <c r="B129" s="318"/>
      <c r="C129" s="324"/>
      <c r="D129" s="326"/>
      <c r="E129" s="121" t="s">
        <v>233</v>
      </c>
      <c r="F129" s="106" t="s">
        <v>234</v>
      </c>
      <c r="G129" s="122" t="s">
        <v>17</v>
      </c>
      <c r="H129" s="327"/>
      <c r="I129" s="321"/>
      <c r="J129" s="34"/>
      <c r="K129" s="34"/>
      <c r="L129" s="63" t="e">
        <f>ROUND(((K129/J129)*100),0)</f>
        <v>#DIV/0!</v>
      </c>
      <c r="M129" s="62" t="e">
        <f>IF(L129&lt;=84,"DEFICIENTE",IF(L129&lt;=89,"REGULAR",IF(L129&lt;=94,"BUENO","MUY BUENO")))</f>
        <v>#DIV/0!</v>
      </c>
      <c r="N129" s="328"/>
      <c r="O129" s="328"/>
      <c r="P129" s="328"/>
      <c r="Q129" s="328"/>
    </row>
    <row r="130" spans="1:17" ht="36" x14ac:dyDescent="0.25">
      <c r="A130" s="315"/>
      <c r="B130" s="318"/>
      <c r="C130" s="324"/>
      <c r="D130" s="326"/>
      <c r="E130" s="121" t="s">
        <v>235</v>
      </c>
      <c r="F130" s="106" t="s">
        <v>236</v>
      </c>
      <c r="G130" s="122" t="s">
        <v>17</v>
      </c>
      <c r="H130" s="327"/>
      <c r="I130" s="321"/>
      <c r="J130" s="34"/>
      <c r="K130" s="34"/>
      <c r="L130" s="63" t="e">
        <f>ROUND(((K130/J130)*100),0)</f>
        <v>#DIV/0!</v>
      </c>
      <c r="M130" s="62" t="e">
        <f>IF(L130&lt;=84,"DEFICIENTE",IF(L130&lt;=89,"REGULAR",IF(L130&lt;=94,"BUENO","MUY BUENO")))</f>
        <v>#DIV/0!</v>
      </c>
      <c r="N130" s="328"/>
      <c r="O130" s="328"/>
      <c r="P130" s="328"/>
      <c r="Q130" s="328"/>
    </row>
    <row r="131" spans="1:17" ht="36" x14ac:dyDescent="0.25">
      <c r="A131" s="316"/>
      <c r="B131" s="319"/>
      <c r="C131" s="325"/>
      <c r="D131" s="326"/>
      <c r="E131" s="121" t="s">
        <v>237</v>
      </c>
      <c r="F131" s="106" t="s">
        <v>238</v>
      </c>
      <c r="G131" s="122" t="s">
        <v>17</v>
      </c>
      <c r="H131" s="327"/>
      <c r="I131" s="322"/>
      <c r="J131" s="34"/>
      <c r="K131" s="34"/>
      <c r="L131" s="63" t="e">
        <f>ROUND(((K131/J131)*100),0)</f>
        <v>#DIV/0!</v>
      </c>
      <c r="M131" s="62" t="e">
        <f>IF(L131&lt;=84,"DEFICIENTE",IF(L131&lt;=89,"REGULAR",IF(L131&lt;=94,"BUENO","MUY BUENO")))</f>
        <v>#DIV/0!</v>
      </c>
      <c r="N131" s="329"/>
      <c r="O131" s="329"/>
      <c r="P131" s="329"/>
      <c r="Q131" s="329"/>
    </row>
    <row r="133" spans="1:17" ht="18.75" x14ac:dyDescent="0.25">
      <c r="A133" s="46" t="s">
        <v>239</v>
      </c>
      <c r="B133" s="47"/>
      <c r="C133" s="48"/>
      <c r="D133" s="49"/>
      <c r="E133" s="47"/>
      <c r="F133" s="50"/>
      <c r="G133" s="51"/>
      <c r="H133" s="52"/>
      <c r="I133" s="53"/>
      <c r="J133" s="54"/>
      <c r="K133" s="54"/>
      <c r="L133" s="55"/>
      <c r="M133" s="58"/>
      <c r="N133" s="59"/>
      <c r="O133" s="59"/>
      <c r="P133" s="60"/>
      <c r="Q133" s="61"/>
    </row>
    <row r="134" spans="1:17" x14ac:dyDescent="0.25">
      <c r="A134" s="80" t="s">
        <v>91</v>
      </c>
      <c r="B134" s="64"/>
      <c r="C134" s="64"/>
      <c r="D134" s="64"/>
      <c r="E134" s="64"/>
      <c r="F134" s="64"/>
      <c r="G134" s="64"/>
      <c r="H134" s="64"/>
      <c r="I134" s="64"/>
      <c r="J134" s="64"/>
      <c r="K134" s="64"/>
      <c r="L134" s="64"/>
      <c r="M134" s="64"/>
      <c r="N134" s="65"/>
      <c r="O134" s="65"/>
      <c r="P134" s="66"/>
      <c r="Q134" s="67"/>
    </row>
    <row r="135" spans="1:17" ht="36" x14ac:dyDescent="0.25">
      <c r="A135" s="345" t="s">
        <v>12</v>
      </c>
      <c r="B135" s="347" t="s">
        <v>92</v>
      </c>
      <c r="C135" s="348" t="s">
        <v>150</v>
      </c>
      <c r="D135" s="349" t="s">
        <v>93</v>
      </c>
      <c r="E135" s="101" t="s">
        <v>151</v>
      </c>
      <c r="F135" s="102" t="s">
        <v>152</v>
      </c>
      <c r="G135" s="100" t="s">
        <v>153</v>
      </c>
      <c r="H135" s="351" t="s">
        <v>94</v>
      </c>
      <c r="I135" s="352" t="s">
        <v>95</v>
      </c>
      <c r="J135" s="92"/>
      <c r="K135" s="62"/>
      <c r="L135" s="63" t="e">
        <f>ROUND(((K135/J135)*100),0)</f>
        <v>#DIV/0!</v>
      </c>
      <c r="M135" s="62" t="e">
        <f>IF(L135&lt;=84,"DEFICIENTE",IF(L135&lt;=89,"REGULAR",IF(L135&lt;=94,"BUENO","MUY BUENO")))</f>
        <v>#DIV/0!</v>
      </c>
      <c r="N135" s="355">
        <f>J135</f>
        <v>0</v>
      </c>
      <c r="O135" s="355">
        <f>K135</f>
        <v>0</v>
      </c>
      <c r="P135" s="355" t="e">
        <f>ROUND(((O135/N135)*100),0)</f>
        <v>#DIV/0!</v>
      </c>
      <c r="Q135" s="355" t="e">
        <f>IF(P135&lt;=84,"DEFICIENTE",IF(P135&lt;=89,"REGULAR",IF(P135&lt;=94,"BUENO","MUY BUENO")))</f>
        <v>#DIV/0!</v>
      </c>
    </row>
    <row r="136" spans="1:17" ht="60" x14ac:dyDescent="0.25">
      <c r="A136" s="345"/>
      <c r="B136" s="347"/>
      <c r="C136" s="348"/>
      <c r="D136" s="350"/>
      <c r="E136" s="103" t="s">
        <v>154</v>
      </c>
      <c r="F136" s="94" t="s">
        <v>142</v>
      </c>
      <c r="G136" s="104" t="s">
        <v>153</v>
      </c>
      <c r="H136" s="351"/>
      <c r="I136" s="353"/>
      <c r="J136" s="93"/>
      <c r="K136" s="56"/>
      <c r="L136" s="57"/>
      <c r="M136" s="56"/>
      <c r="N136" s="356"/>
      <c r="O136" s="356"/>
      <c r="P136" s="356"/>
      <c r="Q136" s="356"/>
    </row>
    <row r="137" spans="1:17" ht="60" x14ac:dyDescent="0.25">
      <c r="A137" s="345"/>
      <c r="B137" s="347"/>
      <c r="C137" s="357" t="s">
        <v>155</v>
      </c>
      <c r="D137" s="360" t="s">
        <v>96</v>
      </c>
      <c r="E137" s="95" t="s">
        <v>143</v>
      </c>
      <c r="F137" s="96" t="s">
        <v>144</v>
      </c>
      <c r="G137" s="97" t="s">
        <v>145</v>
      </c>
      <c r="H137" s="363" t="s">
        <v>94</v>
      </c>
      <c r="I137" s="353"/>
      <c r="J137" s="93"/>
      <c r="K137" s="56"/>
      <c r="L137" s="57"/>
      <c r="M137" s="56"/>
      <c r="N137" s="355">
        <f>J139</f>
        <v>0</v>
      </c>
      <c r="O137" s="355">
        <f>K139</f>
        <v>0</v>
      </c>
      <c r="P137" s="355" t="e">
        <f>ROUND(((O137/N137)*100),0)</f>
        <v>#DIV/0!</v>
      </c>
      <c r="Q137" s="355" t="e">
        <f>IF(P137&lt;=84,"DEFICIENTE",IF(P137&lt;=89,"REGULAR",IF(P137&lt;=94,"BUENO","MUY BUENO")))</f>
        <v>#DIV/0!</v>
      </c>
    </row>
    <row r="138" spans="1:17" ht="48" x14ac:dyDescent="0.25">
      <c r="A138" s="345"/>
      <c r="B138" s="347"/>
      <c r="C138" s="358"/>
      <c r="D138" s="361"/>
      <c r="E138" s="95" t="s">
        <v>146</v>
      </c>
      <c r="F138" s="96" t="s">
        <v>147</v>
      </c>
      <c r="G138" s="97" t="s">
        <v>145</v>
      </c>
      <c r="H138" s="363"/>
      <c r="I138" s="353"/>
      <c r="J138" s="93"/>
      <c r="K138" s="56"/>
      <c r="L138" s="57"/>
      <c r="M138" s="56"/>
      <c r="N138" s="364"/>
      <c r="O138" s="364"/>
      <c r="P138" s="364"/>
      <c r="Q138" s="364"/>
    </row>
    <row r="139" spans="1:17" ht="60" x14ac:dyDescent="0.25">
      <c r="A139" s="346"/>
      <c r="B139" s="347"/>
      <c r="C139" s="359"/>
      <c r="D139" s="362"/>
      <c r="E139" s="98" t="s">
        <v>148</v>
      </c>
      <c r="F139" s="99" t="s">
        <v>149</v>
      </c>
      <c r="G139" s="100" t="s">
        <v>145</v>
      </c>
      <c r="H139" s="363"/>
      <c r="I139" s="354"/>
      <c r="J139" s="93"/>
      <c r="K139" s="34"/>
      <c r="L139" s="63" t="e">
        <f t="shared" ref="L139:L154" si="16">ROUND(((K139/J139)*100),0)</f>
        <v>#DIV/0!</v>
      </c>
      <c r="M139" s="34"/>
      <c r="N139" s="356"/>
      <c r="O139" s="356"/>
      <c r="P139" s="356"/>
      <c r="Q139" s="356"/>
    </row>
    <row r="140" spans="1:17" ht="24" x14ac:dyDescent="0.25">
      <c r="A140" s="300" t="s">
        <v>14</v>
      </c>
      <c r="B140" s="365" t="s">
        <v>156</v>
      </c>
      <c r="C140" s="323" t="s">
        <v>157</v>
      </c>
      <c r="D140" s="368" t="s">
        <v>158</v>
      </c>
      <c r="E140" s="98" t="s">
        <v>159</v>
      </c>
      <c r="F140" s="105" t="s">
        <v>160</v>
      </c>
      <c r="G140" s="100" t="s">
        <v>161</v>
      </c>
      <c r="H140" s="351" t="s">
        <v>97</v>
      </c>
      <c r="I140" s="304" t="s">
        <v>98</v>
      </c>
      <c r="J140" s="93"/>
      <c r="K140" s="34"/>
      <c r="L140" s="63" t="e">
        <f t="shared" si="16"/>
        <v>#DIV/0!</v>
      </c>
      <c r="M140" s="62" t="e">
        <f t="shared" ref="M140:M153" si="17">IF(L140&lt;=84,"DEFICIENTE",IF(L140&lt;=89,"REGULAR",IF(L140&lt;=94,"BUENO","MUY BUENO")))</f>
        <v>#DIV/0!</v>
      </c>
      <c r="N140" s="330">
        <f>J142</f>
        <v>0</v>
      </c>
      <c r="O140" s="330">
        <f>K142</f>
        <v>0</v>
      </c>
      <c r="P140" s="338" t="e">
        <f>ROUND(((O140/N140)*100),0)</f>
        <v>#DIV/0!</v>
      </c>
      <c r="Q140" s="338" t="e">
        <f>IF(P140&lt;=84,"DEFICIENTE",IF(P140&lt;=89,"REGULAR",IF(P140&lt;=94,"BUENO","MUY BUENO")))</f>
        <v>#DIV/0!</v>
      </c>
    </row>
    <row r="141" spans="1:17" ht="36" x14ac:dyDescent="0.25">
      <c r="A141" s="301"/>
      <c r="B141" s="366"/>
      <c r="C141" s="324"/>
      <c r="D141" s="349"/>
      <c r="E141" s="98" t="s">
        <v>162</v>
      </c>
      <c r="F141" s="105" t="s">
        <v>163</v>
      </c>
      <c r="G141" s="100" t="s">
        <v>164</v>
      </c>
      <c r="H141" s="351"/>
      <c r="I141" s="305"/>
      <c r="J141" s="93"/>
      <c r="K141" s="34"/>
      <c r="L141" s="63" t="e">
        <f t="shared" si="16"/>
        <v>#DIV/0!</v>
      </c>
      <c r="M141" s="62" t="e">
        <f t="shared" si="17"/>
        <v>#DIV/0!</v>
      </c>
      <c r="N141" s="331"/>
      <c r="O141" s="331"/>
      <c r="P141" s="339"/>
      <c r="Q141" s="339"/>
    </row>
    <row r="142" spans="1:17" ht="36" x14ac:dyDescent="0.25">
      <c r="A142" s="301"/>
      <c r="B142" s="366"/>
      <c r="C142" s="324"/>
      <c r="D142" s="349"/>
      <c r="E142" s="98" t="s">
        <v>165</v>
      </c>
      <c r="F142" s="105" t="s">
        <v>166</v>
      </c>
      <c r="G142" s="100" t="s">
        <v>167</v>
      </c>
      <c r="H142" s="351"/>
      <c r="I142" s="305"/>
      <c r="J142" s="93"/>
      <c r="K142" s="34"/>
      <c r="L142" s="63" t="e">
        <f t="shared" si="16"/>
        <v>#DIV/0!</v>
      </c>
      <c r="M142" s="62" t="e">
        <f t="shared" si="17"/>
        <v>#DIV/0!</v>
      </c>
      <c r="N142" s="331"/>
      <c r="O142" s="331"/>
      <c r="P142" s="339"/>
      <c r="Q142" s="339"/>
    </row>
    <row r="143" spans="1:17" ht="48" x14ac:dyDescent="0.25">
      <c r="A143" s="301"/>
      <c r="B143" s="366"/>
      <c r="C143" s="357" t="s">
        <v>168</v>
      </c>
      <c r="D143" s="308" t="s">
        <v>169</v>
      </c>
      <c r="E143" s="98" t="s">
        <v>170</v>
      </c>
      <c r="F143" s="105" t="s">
        <v>171</v>
      </c>
      <c r="G143" s="100" t="s">
        <v>172</v>
      </c>
      <c r="H143" s="363" t="s">
        <v>173</v>
      </c>
      <c r="I143" s="305"/>
      <c r="J143" s="93"/>
      <c r="K143" s="34"/>
      <c r="L143" s="63" t="e">
        <f t="shared" si="16"/>
        <v>#DIV/0!</v>
      </c>
      <c r="M143" s="62" t="e">
        <f t="shared" si="17"/>
        <v>#DIV/0!</v>
      </c>
      <c r="N143" s="330">
        <f>J143</f>
        <v>0</v>
      </c>
      <c r="O143" s="330">
        <f>K143</f>
        <v>0</v>
      </c>
      <c r="P143" s="330" t="e">
        <f>ROUND(((O143/N143)*100),0)</f>
        <v>#DIV/0!</v>
      </c>
      <c r="Q143" s="330" t="e">
        <f>IF(P143&lt;=84,"DEFICIENTE",IF(P143&lt;=89,"REGULAR",IF(P143&lt;=94,"BUENO","MUY BUENO")))</f>
        <v>#DIV/0!</v>
      </c>
    </row>
    <row r="144" spans="1:17" ht="72" x14ac:dyDescent="0.25">
      <c r="A144" s="301"/>
      <c r="B144" s="366"/>
      <c r="C144" s="358"/>
      <c r="D144" s="308"/>
      <c r="E144" s="98" t="s">
        <v>174</v>
      </c>
      <c r="F144" s="105" t="s">
        <v>175</v>
      </c>
      <c r="G144" s="100" t="s">
        <v>176</v>
      </c>
      <c r="H144" s="363"/>
      <c r="I144" s="305"/>
      <c r="J144" s="93"/>
      <c r="K144" s="34"/>
      <c r="L144" s="63" t="e">
        <f t="shared" si="16"/>
        <v>#DIV/0!</v>
      </c>
      <c r="M144" s="62" t="e">
        <f t="shared" si="17"/>
        <v>#DIV/0!</v>
      </c>
      <c r="N144" s="331"/>
      <c r="O144" s="331"/>
      <c r="P144" s="331"/>
      <c r="Q144" s="331"/>
    </row>
    <row r="145" spans="1:17" ht="72" x14ac:dyDescent="0.25">
      <c r="A145" s="301"/>
      <c r="B145" s="366"/>
      <c r="C145" s="332" t="s">
        <v>177</v>
      </c>
      <c r="D145" s="334" t="s">
        <v>178</v>
      </c>
      <c r="E145" s="98" t="s">
        <v>179</v>
      </c>
      <c r="F145" s="105" t="s">
        <v>180</v>
      </c>
      <c r="G145" s="100" t="s">
        <v>176</v>
      </c>
      <c r="H145" s="336" t="s">
        <v>181</v>
      </c>
      <c r="I145" s="305"/>
      <c r="J145" s="93"/>
      <c r="K145" s="68"/>
      <c r="L145" s="63" t="e">
        <f t="shared" si="16"/>
        <v>#DIV/0!</v>
      </c>
      <c r="M145" s="62" t="e">
        <f t="shared" si="17"/>
        <v>#DIV/0!</v>
      </c>
      <c r="N145" s="338">
        <f>J145</f>
        <v>0</v>
      </c>
      <c r="O145" s="338">
        <f>K145</f>
        <v>0</v>
      </c>
      <c r="P145" s="330" t="e">
        <f>ROUND(((O145/N145)*100),0)</f>
        <v>#DIV/0!</v>
      </c>
      <c r="Q145" s="330" t="e">
        <f>IF(P145&lt;=84,"DEFICIENTE",IF(P145&lt;=89,"REGULAR",IF(P145&lt;=94,"BUENO","MUY BUENO")))</f>
        <v>#DIV/0!</v>
      </c>
    </row>
    <row r="146" spans="1:17" ht="36" x14ac:dyDescent="0.25">
      <c r="A146" s="301"/>
      <c r="B146" s="367"/>
      <c r="C146" s="333"/>
      <c r="D146" s="335"/>
      <c r="E146" s="98" t="s">
        <v>182</v>
      </c>
      <c r="F146" s="105" t="s">
        <v>183</v>
      </c>
      <c r="G146" s="100" t="s">
        <v>184</v>
      </c>
      <c r="H146" s="337"/>
      <c r="I146" s="305"/>
      <c r="J146" s="93"/>
      <c r="K146" s="68"/>
      <c r="L146" s="63" t="e">
        <f t="shared" si="16"/>
        <v>#DIV/0!</v>
      </c>
      <c r="M146" s="62" t="e">
        <f t="shared" si="17"/>
        <v>#DIV/0!</v>
      </c>
      <c r="N146" s="339"/>
      <c r="O146" s="339"/>
      <c r="P146" s="331"/>
      <c r="Q146" s="331"/>
    </row>
    <row r="147" spans="1:17" ht="60" x14ac:dyDescent="0.25">
      <c r="A147" s="300" t="s">
        <v>15</v>
      </c>
      <c r="B147" s="340" t="s">
        <v>185</v>
      </c>
      <c r="C147" s="307" t="s">
        <v>186</v>
      </c>
      <c r="D147" s="308" t="s">
        <v>187</v>
      </c>
      <c r="E147" s="98" t="s">
        <v>188</v>
      </c>
      <c r="F147" s="106" t="s">
        <v>189</v>
      </c>
      <c r="G147" s="100" t="s">
        <v>190</v>
      </c>
      <c r="H147" s="342" t="s">
        <v>191</v>
      </c>
      <c r="I147" s="343" t="s">
        <v>99</v>
      </c>
      <c r="J147" s="93"/>
      <c r="K147" s="68"/>
      <c r="L147" s="63" t="e">
        <f t="shared" si="16"/>
        <v>#DIV/0!</v>
      </c>
      <c r="M147" s="62" t="e">
        <f t="shared" si="17"/>
        <v>#DIV/0!</v>
      </c>
      <c r="N147" s="338">
        <f>J147</f>
        <v>0</v>
      </c>
      <c r="O147" s="338">
        <f>K147</f>
        <v>0</v>
      </c>
      <c r="P147" s="330" t="e">
        <f>ROUND(((O147/N147)*100),0)</f>
        <v>#DIV/0!</v>
      </c>
      <c r="Q147" s="330" t="e">
        <f>IF(P147&lt;=84,"DEFICIENTE",IF(P147&lt;=89,"REGULAR",IF(P147&lt;=94,"BUENO","MUY BUENO")))</f>
        <v>#DIV/0!</v>
      </c>
    </row>
    <row r="148" spans="1:17" ht="36" x14ac:dyDescent="0.25">
      <c r="A148" s="301"/>
      <c r="B148" s="341"/>
      <c r="C148" s="307"/>
      <c r="D148" s="308"/>
      <c r="E148" s="98" t="s">
        <v>192</v>
      </c>
      <c r="F148" s="106" t="s">
        <v>193</v>
      </c>
      <c r="G148" s="100" t="s">
        <v>194</v>
      </c>
      <c r="H148" s="342"/>
      <c r="I148" s="344"/>
      <c r="J148" s="93"/>
      <c r="K148" s="68"/>
      <c r="L148" s="63" t="e">
        <f t="shared" si="16"/>
        <v>#DIV/0!</v>
      </c>
      <c r="M148" s="62" t="e">
        <f t="shared" si="17"/>
        <v>#DIV/0!</v>
      </c>
      <c r="N148" s="339"/>
      <c r="O148" s="339"/>
      <c r="P148" s="331"/>
      <c r="Q148" s="331"/>
    </row>
    <row r="149" spans="1:17" ht="72" x14ac:dyDescent="0.25">
      <c r="A149" s="300" t="s">
        <v>16</v>
      </c>
      <c r="B149" s="302" t="s">
        <v>195</v>
      </c>
      <c r="C149" s="107" t="s">
        <v>196</v>
      </c>
      <c r="D149" s="108" t="s">
        <v>197</v>
      </c>
      <c r="E149" s="98" t="s">
        <v>198</v>
      </c>
      <c r="F149" s="106" t="s">
        <v>199</v>
      </c>
      <c r="G149" s="109" t="s">
        <v>200</v>
      </c>
      <c r="H149" s="110" t="s">
        <v>100</v>
      </c>
      <c r="I149" s="304" t="s">
        <v>95</v>
      </c>
      <c r="J149" s="93">
        <v>2</v>
      </c>
      <c r="K149" s="34"/>
      <c r="L149" s="63">
        <f t="shared" si="16"/>
        <v>0</v>
      </c>
      <c r="M149" s="62" t="str">
        <f t="shared" si="17"/>
        <v>DEFICIENTE</v>
      </c>
      <c r="N149" s="84">
        <f t="shared" ref="N149:O151" si="18">J149</f>
        <v>2</v>
      </c>
      <c r="O149" s="84">
        <f t="shared" si="18"/>
        <v>0</v>
      </c>
      <c r="P149" s="84">
        <f>ROUND(((O149/N149)*100),0)</f>
        <v>0</v>
      </c>
      <c r="Q149" s="84" t="str">
        <f>IF(P149&lt;=84,"DEFICIENTE",IF(P149&lt;=89,"REGULAR",IF(P149&lt;=94,"BUENO","MUY BUENO")))</f>
        <v>DEFICIENTE</v>
      </c>
    </row>
    <row r="150" spans="1:17" ht="108" x14ac:dyDescent="0.25">
      <c r="A150" s="301"/>
      <c r="B150" s="303"/>
      <c r="C150" s="111" t="s">
        <v>201</v>
      </c>
      <c r="D150" s="112" t="s">
        <v>202</v>
      </c>
      <c r="E150" s="98" t="s">
        <v>203</v>
      </c>
      <c r="F150" s="106" t="s">
        <v>204</v>
      </c>
      <c r="G150" s="109" t="s">
        <v>205</v>
      </c>
      <c r="H150" s="113" t="s">
        <v>101</v>
      </c>
      <c r="I150" s="305"/>
      <c r="J150" s="34"/>
      <c r="K150" s="34"/>
      <c r="L150" s="63" t="e">
        <f t="shared" si="16"/>
        <v>#DIV/0!</v>
      </c>
      <c r="M150" s="62" t="e">
        <f t="shared" si="17"/>
        <v>#DIV/0!</v>
      </c>
      <c r="N150" s="84">
        <f t="shared" si="18"/>
        <v>0</v>
      </c>
      <c r="O150" s="84">
        <f t="shared" si="18"/>
        <v>0</v>
      </c>
      <c r="P150" s="84" t="e">
        <f>ROUND(((O150/N150)*100),0)</f>
        <v>#DIV/0!</v>
      </c>
      <c r="Q150" s="84" t="e">
        <f>IF(P150&lt;=84,"DEFICIENTE",IF(P150&lt;=89,"REGULAR",IF(P150&lt;=94,"BUENO","MUY BUENO")))</f>
        <v>#DIV/0!</v>
      </c>
    </row>
    <row r="151" spans="1:17" ht="120" x14ac:dyDescent="0.25">
      <c r="A151" s="301"/>
      <c r="B151" s="303"/>
      <c r="C151" s="107" t="s">
        <v>206</v>
      </c>
      <c r="D151" s="108" t="s">
        <v>207</v>
      </c>
      <c r="E151" s="98" t="s">
        <v>208</v>
      </c>
      <c r="F151" s="106" t="s">
        <v>209</v>
      </c>
      <c r="G151" s="109" t="s">
        <v>210</v>
      </c>
      <c r="H151" s="114" t="s">
        <v>211</v>
      </c>
      <c r="I151" s="305"/>
      <c r="J151" s="34"/>
      <c r="K151" s="34"/>
      <c r="L151" s="63" t="e">
        <f t="shared" si="16"/>
        <v>#DIV/0!</v>
      </c>
      <c r="M151" s="62" t="e">
        <f t="shared" si="17"/>
        <v>#DIV/0!</v>
      </c>
      <c r="N151" s="85">
        <f t="shared" si="18"/>
        <v>0</v>
      </c>
      <c r="O151" s="85">
        <f t="shared" si="18"/>
        <v>0</v>
      </c>
      <c r="P151" s="85" t="e">
        <f>ROUND(((O151/N151)*100),0)</f>
        <v>#DIV/0!</v>
      </c>
      <c r="Q151" s="85" t="e">
        <f>IF(P151&lt;=84,"DEFICIENTE",IF(P151&lt;=89,"REGULAR",IF(P151&lt;=94,"BUENO","MUY BUENO")))</f>
        <v>#DIV/0!</v>
      </c>
    </row>
    <row r="152" spans="1:17" ht="60" x14ac:dyDescent="0.25">
      <c r="A152" s="300" t="s">
        <v>102</v>
      </c>
      <c r="B152" s="306" t="s">
        <v>212</v>
      </c>
      <c r="C152" s="307" t="s">
        <v>213</v>
      </c>
      <c r="D152" s="308" t="s">
        <v>214</v>
      </c>
      <c r="E152" s="98" t="s">
        <v>215</v>
      </c>
      <c r="F152" s="106" t="s">
        <v>216</v>
      </c>
      <c r="G152" s="100" t="s">
        <v>217</v>
      </c>
      <c r="H152" s="309" t="s">
        <v>103</v>
      </c>
      <c r="I152" s="310" t="s">
        <v>104</v>
      </c>
      <c r="J152" s="34"/>
      <c r="K152" s="34"/>
      <c r="L152" s="63" t="e">
        <f t="shared" si="16"/>
        <v>#DIV/0!</v>
      </c>
      <c r="M152" s="62" t="e">
        <f t="shared" si="17"/>
        <v>#DIV/0!</v>
      </c>
      <c r="N152" s="312">
        <f>J153</f>
        <v>0</v>
      </c>
      <c r="O152" s="312">
        <f>K153</f>
        <v>0</v>
      </c>
      <c r="P152" s="312" t="e">
        <f>ROUND(((O152/N152)*100),0)</f>
        <v>#DIV/0!</v>
      </c>
      <c r="Q152" s="312" t="e">
        <f>IF(P152&lt;=84,"DEFICIENTE",IF(P152&lt;=89,"REGULAR",IF(P152&lt;=94,"BUENO","MUY BUENO")))</f>
        <v>#DIV/0!</v>
      </c>
    </row>
    <row r="153" spans="1:17" ht="60" x14ac:dyDescent="0.25">
      <c r="A153" s="301"/>
      <c r="B153" s="306"/>
      <c r="C153" s="307"/>
      <c r="D153" s="308"/>
      <c r="E153" s="98" t="s">
        <v>218</v>
      </c>
      <c r="F153" s="106" t="s">
        <v>219</v>
      </c>
      <c r="G153" s="100" t="s">
        <v>220</v>
      </c>
      <c r="H153" s="309"/>
      <c r="I153" s="311"/>
      <c r="J153" s="34"/>
      <c r="K153" s="34"/>
      <c r="L153" s="63" t="e">
        <f t="shared" si="16"/>
        <v>#DIV/0!</v>
      </c>
      <c r="M153" s="62" t="e">
        <f t="shared" si="17"/>
        <v>#DIV/0!</v>
      </c>
      <c r="N153" s="313"/>
      <c r="O153" s="313"/>
      <c r="P153" s="313"/>
      <c r="Q153" s="313"/>
    </row>
    <row r="154" spans="1:17" ht="89.25" x14ac:dyDescent="0.25">
      <c r="A154" s="301"/>
      <c r="B154" s="306"/>
      <c r="C154" s="107" t="s">
        <v>221</v>
      </c>
      <c r="D154" s="108" t="s">
        <v>222</v>
      </c>
      <c r="E154" s="115" t="s">
        <v>223</v>
      </c>
      <c r="F154" s="106" t="s">
        <v>224</v>
      </c>
      <c r="G154" s="109" t="s">
        <v>225</v>
      </c>
      <c r="H154" s="116" t="s">
        <v>105</v>
      </c>
      <c r="I154" s="311"/>
      <c r="J154" s="34"/>
      <c r="K154" s="34"/>
      <c r="L154" s="63" t="e">
        <f t="shared" si="16"/>
        <v>#DIV/0!</v>
      </c>
      <c r="M154" s="34" t="e">
        <f t="shared" ref="M154" si="19">IF(L154&lt;=84,"DEFICIENTE",IF(L154&lt;=89,"REGULAR",IF(L154&lt;=94,"BUENO","MUY BUENO")))</f>
        <v>#DIV/0!</v>
      </c>
      <c r="N154" s="85">
        <f>J154</f>
        <v>0</v>
      </c>
      <c r="O154" s="85">
        <f>K154</f>
        <v>0</v>
      </c>
      <c r="P154" s="85" t="e">
        <f>ROUND(((O154/N154)*100),0)</f>
        <v>#DIV/0!</v>
      </c>
      <c r="Q154" s="85" t="e">
        <f>IF(P154&lt;=84,"DEFICIENTE",IF(P154&lt;=89,"REGULAR",IF(P154&lt;=94,"BUENO","MUY BUENO")))</f>
        <v>#DIV/0!</v>
      </c>
    </row>
    <row r="155" spans="1:17" ht="16.5" x14ac:dyDescent="0.25">
      <c r="A155" s="36" t="s">
        <v>106</v>
      </c>
      <c r="B155" s="37"/>
      <c r="C155" s="38"/>
      <c r="D155" s="39"/>
      <c r="E155" s="40"/>
      <c r="F155" s="41"/>
      <c r="G155" s="42"/>
      <c r="H155" s="42"/>
      <c r="I155" s="43"/>
      <c r="J155" s="34"/>
      <c r="K155" s="34"/>
      <c r="L155" s="25"/>
      <c r="M155" s="34"/>
      <c r="N155" s="83"/>
      <c r="O155" s="83"/>
      <c r="P155" s="83"/>
      <c r="Q155" s="83"/>
    </row>
    <row r="156" spans="1:17" ht="25.5" x14ac:dyDescent="0.25">
      <c r="A156" s="314" t="s">
        <v>226</v>
      </c>
      <c r="B156" s="317" t="s">
        <v>107</v>
      </c>
      <c r="C156" s="44" t="s">
        <v>227</v>
      </c>
      <c r="D156" s="45" t="s">
        <v>108</v>
      </c>
      <c r="E156" s="117" t="s">
        <v>228</v>
      </c>
      <c r="F156" s="118" t="s">
        <v>229</v>
      </c>
      <c r="G156" s="119" t="s">
        <v>94</v>
      </c>
      <c r="H156" s="120" t="s">
        <v>94</v>
      </c>
      <c r="I156" s="320" t="s">
        <v>109</v>
      </c>
      <c r="J156" s="34"/>
      <c r="K156" s="34"/>
      <c r="L156" s="25" t="e">
        <f>ROUND(((K156/J156)*100),0)</f>
        <v>#DIV/0!</v>
      </c>
      <c r="M156" s="34" t="e">
        <f>IF(L156&lt;=84,"DEFICIENTE",IF(L156&lt;=89,"REGULAR",IF(L156&lt;=94,"BUENO","MUY BUENO")))</f>
        <v>#DIV/0!</v>
      </c>
      <c r="N156" s="6">
        <f>J156</f>
        <v>0</v>
      </c>
      <c r="O156" s="6">
        <f>K156</f>
        <v>0</v>
      </c>
      <c r="P156" s="6" t="e">
        <f>ROUND(((O156/N156)*100),0)</f>
        <v>#DIV/0!</v>
      </c>
      <c r="Q156" s="6" t="e">
        <f>IF(P156&lt;=84,"DEFICIENTE",IF(P156&lt;=89,"REGULAR",IF(P156&lt;=94,"BUENO","MUY BUENO")))</f>
        <v>#DIV/0!</v>
      </c>
    </row>
    <row r="157" spans="1:17" ht="25.5" x14ac:dyDescent="0.25">
      <c r="A157" s="315"/>
      <c r="B157" s="318"/>
      <c r="C157" s="323" t="s">
        <v>230</v>
      </c>
      <c r="D157" s="326" t="s">
        <v>110</v>
      </c>
      <c r="E157" s="121" t="s">
        <v>231</v>
      </c>
      <c r="F157" s="106" t="s">
        <v>232</v>
      </c>
      <c r="G157" s="122" t="s">
        <v>17</v>
      </c>
      <c r="H157" s="327" t="s">
        <v>111</v>
      </c>
      <c r="I157" s="321"/>
      <c r="J157" s="34"/>
      <c r="K157" s="34"/>
      <c r="L157" s="63" t="e">
        <f>ROUND(((K157/J157)*100),0)</f>
        <v>#DIV/0!</v>
      </c>
      <c r="M157" s="62" t="e">
        <f>IF(L157&lt;=84,"DEFICIENTE",IF(L157&lt;=89,"REGULAR",IF(L157&lt;=94,"BUENO","MUY BUENO")))</f>
        <v>#DIV/0!</v>
      </c>
      <c r="N157" s="312">
        <f>J157</f>
        <v>0</v>
      </c>
      <c r="O157" s="312">
        <f>K157</f>
        <v>0</v>
      </c>
      <c r="P157" s="312" t="e">
        <f>ROUND(((O157/N157)*100),0)</f>
        <v>#DIV/0!</v>
      </c>
      <c r="Q157" s="312" t="e">
        <f>IF(P157&lt;=84,"DEFICIENTE",IF(P157&lt;=89,"REGULAR",IF(P157&lt;=94,"BUENO","MUY BUENO")))</f>
        <v>#DIV/0!</v>
      </c>
    </row>
    <row r="158" spans="1:17" ht="36" x14ac:dyDescent="0.25">
      <c r="A158" s="315"/>
      <c r="B158" s="318"/>
      <c r="C158" s="324"/>
      <c r="D158" s="326"/>
      <c r="E158" s="121" t="s">
        <v>233</v>
      </c>
      <c r="F158" s="106" t="s">
        <v>234</v>
      </c>
      <c r="G158" s="122" t="s">
        <v>17</v>
      </c>
      <c r="H158" s="327"/>
      <c r="I158" s="321"/>
      <c r="J158" s="34"/>
      <c r="K158" s="34"/>
      <c r="L158" s="63" t="e">
        <f>ROUND(((K158/J158)*100),0)</f>
        <v>#DIV/0!</v>
      </c>
      <c r="M158" s="62" t="e">
        <f>IF(L158&lt;=84,"DEFICIENTE",IF(L158&lt;=89,"REGULAR",IF(L158&lt;=94,"BUENO","MUY BUENO")))</f>
        <v>#DIV/0!</v>
      </c>
      <c r="N158" s="328"/>
      <c r="O158" s="328"/>
      <c r="P158" s="328"/>
      <c r="Q158" s="328"/>
    </row>
    <row r="159" spans="1:17" ht="36" x14ac:dyDescent="0.25">
      <c r="A159" s="315"/>
      <c r="B159" s="318"/>
      <c r="C159" s="324"/>
      <c r="D159" s="326"/>
      <c r="E159" s="121" t="s">
        <v>235</v>
      </c>
      <c r="F159" s="106" t="s">
        <v>236</v>
      </c>
      <c r="G159" s="122" t="s">
        <v>17</v>
      </c>
      <c r="H159" s="327"/>
      <c r="I159" s="321"/>
      <c r="J159" s="34"/>
      <c r="K159" s="34"/>
      <c r="L159" s="63" t="e">
        <f>ROUND(((K159/J159)*100),0)</f>
        <v>#DIV/0!</v>
      </c>
      <c r="M159" s="62" t="e">
        <f>IF(L159&lt;=84,"DEFICIENTE",IF(L159&lt;=89,"REGULAR",IF(L159&lt;=94,"BUENO","MUY BUENO")))</f>
        <v>#DIV/0!</v>
      </c>
      <c r="N159" s="328"/>
      <c r="O159" s="328"/>
      <c r="P159" s="328"/>
      <c r="Q159" s="328"/>
    </row>
    <row r="160" spans="1:17" ht="36" x14ac:dyDescent="0.25">
      <c r="A160" s="316"/>
      <c r="B160" s="319"/>
      <c r="C160" s="325"/>
      <c r="D160" s="326"/>
      <c r="E160" s="121" t="s">
        <v>237</v>
      </c>
      <c r="F160" s="106" t="s">
        <v>238</v>
      </c>
      <c r="G160" s="122" t="s">
        <v>17</v>
      </c>
      <c r="H160" s="327"/>
      <c r="I160" s="322"/>
      <c r="J160" s="34"/>
      <c r="K160" s="34"/>
      <c r="L160" s="63" t="e">
        <f>ROUND(((K160/J160)*100),0)</f>
        <v>#DIV/0!</v>
      </c>
      <c r="M160" s="62" t="e">
        <f>IF(L160&lt;=84,"DEFICIENTE",IF(L160&lt;=89,"REGULAR",IF(L160&lt;=94,"BUENO","MUY BUENO")))</f>
        <v>#DIV/0!</v>
      </c>
      <c r="N160" s="329"/>
      <c r="O160" s="329"/>
      <c r="P160" s="329"/>
      <c r="Q160" s="329"/>
    </row>
    <row r="162" spans="1:17" ht="18.75" x14ac:dyDescent="0.25">
      <c r="A162" s="46" t="s">
        <v>240</v>
      </c>
      <c r="B162" s="47"/>
      <c r="C162" s="48"/>
      <c r="D162" s="49"/>
      <c r="E162" s="47"/>
      <c r="F162" s="50"/>
      <c r="G162" s="51"/>
      <c r="H162" s="52"/>
      <c r="I162" s="53"/>
      <c r="J162" s="54"/>
      <c r="K162" s="54"/>
      <c r="L162" s="55"/>
      <c r="M162" s="58"/>
      <c r="N162" s="59"/>
      <c r="O162" s="59"/>
      <c r="P162" s="60"/>
      <c r="Q162" s="61"/>
    </row>
    <row r="163" spans="1:17" x14ac:dyDescent="0.25">
      <c r="A163" s="80" t="s">
        <v>91</v>
      </c>
      <c r="B163" s="64"/>
      <c r="C163" s="64"/>
      <c r="D163" s="64"/>
      <c r="E163" s="64"/>
      <c r="F163" s="64"/>
      <c r="G163" s="64"/>
      <c r="H163" s="64"/>
      <c r="I163" s="64"/>
      <c r="J163" s="64"/>
      <c r="K163" s="64"/>
      <c r="L163" s="64"/>
      <c r="M163" s="64"/>
      <c r="N163" s="65"/>
      <c r="O163" s="65"/>
      <c r="P163" s="66"/>
      <c r="Q163" s="67"/>
    </row>
    <row r="164" spans="1:17" ht="36" x14ac:dyDescent="0.25">
      <c r="A164" s="345" t="s">
        <v>12</v>
      </c>
      <c r="B164" s="347" t="s">
        <v>92</v>
      </c>
      <c r="C164" s="348" t="s">
        <v>150</v>
      </c>
      <c r="D164" s="349" t="s">
        <v>93</v>
      </c>
      <c r="E164" s="101" t="s">
        <v>151</v>
      </c>
      <c r="F164" s="102" t="s">
        <v>152</v>
      </c>
      <c r="G164" s="100" t="s">
        <v>153</v>
      </c>
      <c r="H164" s="351" t="s">
        <v>94</v>
      </c>
      <c r="I164" s="352" t="s">
        <v>95</v>
      </c>
      <c r="J164" s="92"/>
      <c r="K164" s="62"/>
      <c r="L164" s="63" t="e">
        <f>ROUND(((K164/J164)*100),0)</f>
        <v>#DIV/0!</v>
      </c>
      <c r="M164" s="62" t="e">
        <f>IF(L164&lt;=84,"DEFICIENTE",IF(L164&lt;=89,"REGULAR",IF(L164&lt;=94,"BUENO","MUY BUENO")))</f>
        <v>#DIV/0!</v>
      </c>
      <c r="N164" s="355">
        <f>J164</f>
        <v>0</v>
      </c>
      <c r="O164" s="355">
        <f>K164</f>
        <v>0</v>
      </c>
      <c r="P164" s="355" t="e">
        <f>ROUND(((O164/N164)*100),0)</f>
        <v>#DIV/0!</v>
      </c>
      <c r="Q164" s="355" t="e">
        <f>IF(P164&lt;=84,"DEFICIENTE",IF(P164&lt;=89,"REGULAR",IF(P164&lt;=94,"BUENO","MUY BUENO")))</f>
        <v>#DIV/0!</v>
      </c>
    </row>
    <row r="165" spans="1:17" ht="60" x14ac:dyDescent="0.25">
      <c r="A165" s="345"/>
      <c r="B165" s="347"/>
      <c r="C165" s="348"/>
      <c r="D165" s="350"/>
      <c r="E165" s="103" t="s">
        <v>154</v>
      </c>
      <c r="F165" s="94" t="s">
        <v>142</v>
      </c>
      <c r="G165" s="104" t="s">
        <v>153</v>
      </c>
      <c r="H165" s="351"/>
      <c r="I165" s="353"/>
      <c r="J165" s="93"/>
      <c r="K165" s="56"/>
      <c r="L165" s="57"/>
      <c r="M165" s="56"/>
      <c r="N165" s="356"/>
      <c r="O165" s="356"/>
      <c r="P165" s="356"/>
      <c r="Q165" s="356"/>
    </row>
    <row r="166" spans="1:17" ht="60" x14ac:dyDescent="0.25">
      <c r="A166" s="345"/>
      <c r="B166" s="347"/>
      <c r="C166" s="357" t="s">
        <v>155</v>
      </c>
      <c r="D166" s="360" t="s">
        <v>96</v>
      </c>
      <c r="E166" s="95" t="s">
        <v>143</v>
      </c>
      <c r="F166" s="96" t="s">
        <v>144</v>
      </c>
      <c r="G166" s="97" t="s">
        <v>145</v>
      </c>
      <c r="H166" s="363" t="s">
        <v>94</v>
      </c>
      <c r="I166" s="353"/>
      <c r="J166" s="93"/>
      <c r="K166" s="56"/>
      <c r="L166" s="57"/>
      <c r="M166" s="56"/>
      <c r="N166" s="355">
        <f>J168</f>
        <v>0</v>
      </c>
      <c r="O166" s="355">
        <f>K168</f>
        <v>0</v>
      </c>
      <c r="P166" s="355" t="e">
        <f>ROUND(((O166/N166)*100),0)</f>
        <v>#DIV/0!</v>
      </c>
      <c r="Q166" s="355" t="e">
        <f>IF(P166&lt;=84,"DEFICIENTE",IF(P166&lt;=89,"REGULAR",IF(P166&lt;=94,"BUENO","MUY BUENO")))</f>
        <v>#DIV/0!</v>
      </c>
    </row>
    <row r="167" spans="1:17" ht="48" x14ac:dyDescent="0.25">
      <c r="A167" s="345"/>
      <c r="B167" s="347"/>
      <c r="C167" s="358"/>
      <c r="D167" s="361"/>
      <c r="E167" s="95" t="s">
        <v>146</v>
      </c>
      <c r="F167" s="96" t="s">
        <v>147</v>
      </c>
      <c r="G167" s="97" t="s">
        <v>145</v>
      </c>
      <c r="H167" s="363"/>
      <c r="I167" s="353"/>
      <c r="J167" s="93"/>
      <c r="K167" s="56"/>
      <c r="L167" s="57"/>
      <c r="M167" s="56"/>
      <c r="N167" s="364"/>
      <c r="O167" s="364"/>
      <c r="P167" s="364"/>
      <c r="Q167" s="364"/>
    </row>
    <row r="168" spans="1:17" ht="60" x14ac:dyDescent="0.25">
      <c r="A168" s="346"/>
      <c r="B168" s="347"/>
      <c r="C168" s="359"/>
      <c r="D168" s="362"/>
      <c r="E168" s="98" t="s">
        <v>148</v>
      </c>
      <c r="F168" s="99" t="s">
        <v>149</v>
      </c>
      <c r="G168" s="100" t="s">
        <v>145</v>
      </c>
      <c r="H168" s="363"/>
      <c r="I168" s="354"/>
      <c r="J168" s="93"/>
      <c r="K168" s="34"/>
      <c r="L168" s="63" t="e">
        <f t="shared" ref="L168:L183" si="20">ROUND(((K168/J168)*100),0)</f>
        <v>#DIV/0!</v>
      </c>
      <c r="M168" s="34"/>
      <c r="N168" s="356"/>
      <c r="O168" s="356"/>
      <c r="P168" s="356"/>
      <c r="Q168" s="356"/>
    </row>
    <row r="169" spans="1:17" ht="24" x14ac:dyDescent="0.25">
      <c r="A169" s="300" t="s">
        <v>14</v>
      </c>
      <c r="B169" s="365" t="s">
        <v>156</v>
      </c>
      <c r="C169" s="323" t="s">
        <v>157</v>
      </c>
      <c r="D169" s="368" t="s">
        <v>158</v>
      </c>
      <c r="E169" s="98" t="s">
        <v>159</v>
      </c>
      <c r="F169" s="105" t="s">
        <v>160</v>
      </c>
      <c r="G169" s="100" t="s">
        <v>161</v>
      </c>
      <c r="H169" s="351" t="s">
        <v>97</v>
      </c>
      <c r="I169" s="304" t="s">
        <v>98</v>
      </c>
      <c r="J169" s="93"/>
      <c r="K169" s="34"/>
      <c r="L169" s="63" t="e">
        <f t="shared" si="20"/>
        <v>#DIV/0!</v>
      </c>
      <c r="M169" s="62" t="e">
        <f t="shared" ref="M169:M182" si="21">IF(L169&lt;=84,"DEFICIENTE",IF(L169&lt;=89,"REGULAR",IF(L169&lt;=94,"BUENO","MUY BUENO")))</f>
        <v>#DIV/0!</v>
      </c>
      <c r="N169" s="330">
        <f>J171</f>
        <v>0</v>
      </c>
      <c r="O169" s="330">
        <f>K171</f>
        <v>0</v>
      </c>
      <c r="P169" s="338" t="e">
        <f>ROUND(((O169/N169)*100),0)</f>
        <v>#DIV/0!</v>
      </c>
      <c r="Q169" s="338" t="e">
        <f>IF(P169&lt;=84,"DEFICIENTE",IF(P169&lt;=89,"REGULAR",IF(P169&lt;=94,"BUENO","MUY BUENO")))</f>
        <v>#DIV/0!</v>
      </c>
    </row>
    <row r="170" spans="1:17" ht="36" x14ac:dyDescent="0.25">
      <c r="A170" s="301"/>
      <c r="B170" s="366"/>
      <c r="C170" s="324"/>
      <c r="D170" s="349"/>
      <c r="E170" s="98" t="s">
        <v>162</v>
      </c>
      <c r="F170" s="105" t="s">
        <v>163</v>
      </c>
      <c r="G170" s="100" t="s">
        <v>164</v>
      </c>
      <c r="H170" s="351"/>
      <c r="I170" s="305"/>
      <c r="J170" s="93"/>
      <c r="K170" s="34"/>
      <c r="L170" s="63" t="e">
        <f t="shared" si="20"/>
        <v>#DIV/0!</v>
      </c>
      <c r="M170" s="62" t="e">
        <f t="shared" si="21"/>
        <v>#DIV/0!</v>
      </c>
      <c r="N170" s="331"/>
      <c r="O170" s="331"/>
      <c r="P170" s="339"/>
      <c r="Q170" s="339"/>
    </row>
    <row r="171" spans="1:17" ht="36" x14ac:dyDescent="0.25">
      <c r="A171" s="301"/>
      <c r="B171" s="366"/>
      <c r="C171" s="324"/>
      <c r="D171" s="349"/>
      <c r="E171" s="98" t="s">
        <v>165</v>
      </c>
      <c r="F171" s="105" t="s">
        <v>166</v>
      </c>
      <c r="G171" s="100" t="s">
        <v>167</v>
      </c>
      <c r="H171" s="351"/>
      <c r="I171" s="305"/>
      <c r="J171" s="93"/>
      <c r="K171" s="34"/>
      <c r="L171" s="63" t="e">
        <f t="shared" si="20"/>
        <v>#DIV/0!</v>
      </c>
      <c r="M171" s="62" t="e">
        <f t="shared" si="21"/>
        <v>#DIV/0!</v>
      </c>
      <c r="N171" s="331"/>
      <c r="O171" s="331"/>
      <c r="P171" s="339"/>
      <c r="Q171" s="339"/>
    </row>
    <row r="172" spans="1:17" ht="48" x14ac:dyDescent="0.25">
      <c r="A172" s="301"/>
      <c r="B172" s="366"/>
      <c r="C172" s="357" t="s">
        <v>168</v>
      </c>
      <c r="D172" s="308" t="s">
        <v>169</v>
      </c>
      <c r="E172" s="98" t="s">
        <v>170</v>
      </c>
      <c r="F172" s="105" t="s">
        <v>171</v>
      </c>
      <c r="G172" s="100" t="s">
        <v>172</v>
      </c>
      <c r="H172" s="363" t="s">
        <v>173</v>
      </c>
      <c r="I172" s="305"/>
      <c r="J172" s="93"/>
      <c r="K172" s="34"/>
      <c r="L172" s="63" t="e">
        <f t="shared" si="20"/>
        <v>#DIV/0!</v>
      </c>
      <c r="M172" s="62" t="e">
        <f t="shared" si="21"/>
        <v>#DIV/0!</v>
      </c>
      <c r="N172" s="330">
        <f>J172</f>
        <v>0</v>
      </c>
      <c r="O172" s="330">
        <f>K172</f>
        <v>0</v>
      </c>
      <c r="P172" s="330" t="e">
        <f>ROUND(((O172/N172)*100),0)</f>
        <v>#DIV/0!</v>
      </c>
      <c r="Q172" s="330" t="e">
        <f>IF(P172&lt;=84,"DEFICIENTE",IF(P172&lt;=89,"REGULAR",IF(P172&lt;=94,"BUENO","MUY BUENO")))</f>
        <v>#DIV/0!</v>
      </c>
    </row>
    <row r="173" spans="1:17" ht="72" x14ac:dyDescent="0.25">
      <c r="A173" s="301"/>
      <c r="B173" s="366"/>
      <c r="C173" s="358"/>
      <c r="D173" s="308"/>
      <c r="E173" s="98" t="s">
        <v>174</v>
      </c>
      <c r="F173" s="105" t="s">
        <v>175</v>
      </c>
      <c r="G173" s="100" t="s">
        <v>176</v>
      </c>
      <c r="H173" s="363"/>
      <c r="I173" s="305"/>
      <c r="J173" s="93"/>
      <c r="K173" s="34"/>
      <c r="L173" s="63" t="e">
        <f t="shared" si="20"/>
        <v>#DIV/0!</v>
      </c>
      <c r="M173" s="62" t="e">
        <f t="shared" si="21"/>
        <v>#DIV/0!</v>
      </c>
      <c r="N173" s="331"/>
      <c r="O173" s="331"/>
      <c r="P173" s="331"/>
      <c r="Q173" s="331"/>
    </row>
    <row r="174" spans="1:17" ht="72" x14ac:dyDescent="0.25">
      <c r="A174" s="301"/>
      <c r="B174" s="366"/>
      <c r="C174" s="332" t="s">
        <v>177</v>
      </c>
      <c r="D174" s="334" t="s">
        <v>178</v>
      </c>
      <c r="E174" s="98" t="s">
        <v>179</v>
      </c>
      <c r="F174" s="105" t="s">
        <v>180</v>
      </c>
      <c r="G174" s="100" t="s">
        <v>176</v>
      </c>
      <c r="H174" s="336" t="s">
        <v>181</v>
      </c>
      <c r="I174" s="305"/>
      <c r="J174" s="93"/>
      <c r="K174" s="68"/>
      <c r="L174" s="63" t="e">
        <f t="shared" si="20"/>
        <v>#DIV/0!</v>
      </c>
      <c r="M174" s="62" t="e">
        <f t="shared" si="21"/>
        <v>#DIV/0!</v>
      </c>
      <c r="N174" s="338">
        <f>J174</f>
        <v>0</v>
      </c>
      <c r="O174" s="338">
        <f>K174</f>
        <v>0</v>
      </c>
      <c r="P174" s="330" t="e">
        <f>ROUND(((O174/N174)*100),0)</f>
        <v>#DIV/0!</v>
      </c>
      <c r="Q174" s="330" t="e">
        <f>IF(P174&lt;=84,"DEFICIENTE",IF(P174&lt;=89,"REGULAR",IF(P174&lt;=94,"BUENO","MUY BUENO")))</f>
        <v>#DIV/0!</v>
      </c>
    </row>
    <row r="175" spans="1:17" ht="36" x14ac:dyDescent="0.25">
      <c r="A175" s="301"/>
      <c r="B175" s="367"/>
      <c r="C175" s="333"/>
      <c r="D175" s="335"/>
      <c r="E175" s="98" t="s">
        <v>182</v>
      </c>
      <c r="F175" s="105" t="s">
        <v>183</v>
      </c>
      <c r="G175" s="100" t="s">
        <v>184</v>
      </c>
      <c r="H175" s="337"/>
      <c r="I175" s="305"/>
      <c r="J175" s="93"/>
      <c r="K175" s="68"/>
      <c r="L175" s="63" t="e">
        <f t="shared" si="20"/>
        <v>#DIV/0!</v>
      </c>
      <c r="M175" s="62" t="e">
        <f t="shared" si="21"/>
        <v>#DIV/0!</v>
      </c>
      <c r="N175" s="339"/>
      <c r="O175" s="339"/>
      <c r="P175" s="331"/>
      <c r="Q175" s="331"/>
    </row>
    <row r="176" spans="1:17" ht="60" x14ac:dyDescent="0.25">
      <c r="A176" s="300" t="s">
        <v>15</v>
      </c>
      <c r="B176" s="340" t="s">
        <v>185</v>
      </c>
      <c r="C176" s="307" t="s">
        <v>186</v>
      </c>
      <c r="D176" s="308" t="s">
        <v>187</v>
      </c>
      <c r="E176" s="98" t="s">
        <v>188</v>
      </c>
      <c r="F176" s="106" t="s">
        <v>189</v>
      </c>
      <c r="G176" s="100" t="s">
        <v>190</v>
      </c>
      <c r="H176" s="342" t="s">
        <v>191</v>
      </c>
      <c r="I176" s="343" t="s">
        <v>99</v>
      </c>
      <c r="J176" s="93"/>
      <c r="K176" s="68"/>
      <c r="L176" s="63" t="e">
        <f t="shared" si="20"/>
        <v>#DIV/0!</v>
      </c>
      <c r="M176" s="62" t="e">
        <f t="shared" si="21"/>
        <v>#DIV/0!</v>
      </c>
      <c r="N176" s="338">
        <f>J176</f>
        <v>0</v>
      </c>
      <c r="O176" s="338">
        <f>K176</f>
        <v>0</v>
      </c>
      <c r="P176" s="330" t="e">
        <f>ROUND(((O176/N176)*100),0)</f>
        <v>#DIV/0!</v>
      </c>
      <c r="Q176" s="330" t="e">
        <f>IF(P176&lt;=84,"DEFICIENTE",IF(P176&lt;=89,"REGULAR",IF(P176&lt;=94,"BUENO","MUY BUENO")))</f>
        <v>#DIV/0!</v>
      </c>
    </row>
    <row r="177" spans="1:17" ht="36" x14ac:dyDescent="0.25">
      <c r="A177" s="301"/>
      <c r="B177" s="341"/>
      <c r="C177" s="307"/>
      <c r="D177" s="308"/>
      <c r="E177" s="98" t="s">
        <v>192</v>
      </c>
      <c r="F177" s="106" t="s">
        <v>193</v>
      </c>
      <c r="G177" s="100" t="s">
        <v>194</v>
      </c>
      <c r="H177" s="342"/>
      <c r="I177" s="344"/>
      <c r="J177" s="93"/>
      <c r="K177" s="68"/>
      <c r="L177" s="63" t="e">
        <f t="shared" si="20"/>
        <v>#DIV/0!</v>
      </c>
      <c r="M177" s="62" t="e">
        <f t="shared" si="21"/>
        <v>#DIV/0!</v>
      </c>
      <c r="N177" s="339"/>
      <c r="O177" s="339"/>
      <c r="P177" s="331"/>
      <c r="Q177" s="331"/>
    </row>
    <row r="178" spans="1:17" ht="72" x14ac:dyDescent="0.25">
      <c r="A178" s="300" t="s">
        <v>16</v>
      </c>
      <c r="B178" s="302" t="s">
        <v>195</v>
      </c>
      <c r="C178" s="107" t="s">
        <v>196</v>
      </c>
      <c r="D178" s="108" t="s">
        <v>197</v>
      </c>
      <c r="E178" s="98" t="s">
        <v>198</v>
      </c>
      <c r="F178" s="106" t="s">
        <v>199</v>
      </c>
      <c r="G178" s="109" t="s">
        <v>200</v>
      </c>
      <c r="H178" s="110" t="s">
        <v>100</v>
      </c>
      <c r="I178" s="304" t="s">
        <v>95</v>
      </c>
      <c r="J178" s="93">
        <v>2</v>
      </c>
      <c r="K178" s="34"/>
      <c r="L178" s="63">
        <f t="shared" si="20"/>
        <v>0</v>
      </c>
      <c r="M178" s="62" t="str">
        <f t="shared" si="21"/>
        <v>DEFICIENTE</v>
      </c>
      <c r="N178" s="84">
        <f t="shared" ref="N178:O180" si="22">J178</f>
        <v>2</v>
      </c>
      <c r="O178" s="84">
        <f t="shared" si="22"/>
        <v>0</v>
      </c>
      <c r="P178" s="84">
        <f>ROUND(((O178/N178)*100),0)</f>
        <v>0</v>
      </c>
      <c r="Q178" s="84" t="str">
        <f>IF(P178&lt;=84,"DEFICIENTE",IF(P178&lt;=89,"REGULAR",IF(P178&lt;=94,"BUENO","MUY BUENO")))</f>
        <v>DEFICIENTE</v>
      </c>
    </row>
    <row r="179" spans="1:17" ht="108" x14ac:dyDescent="0.25">
      <c r="A179" s="301"/>
      <c r="B179" s="303"/>
      <c r="C179" s="111" t="s">
        <v>201</v>
      </c>
      <c r="D179" s="112" t="s">
        <v>202</v>
      </c>
      <c r="E179" s="98" t="s">
        <v>203</v>
      </c>
      <c r="F179" s="106" t="s">
        <v>204</v>
      </c>
      <c r="G179" s="109" t="s">
        <v>205</v>
      </c>
      <c r="H179" s="113" t="s">
        <v>101</v>
      </c>
      <c r="I179" s="305"/>
      <c r="J179" s="34"/>
      <c r="K179" s="34"/>
      <c r="L179" s="63" t="e">
        <f t="shared" si="20"/>
        <v>#DIV/0!</v>
      </c>
      <c r="M179" s="62" t="e">
        <f t="shared" si="21"/>
        <v>#DIV/0!</v>
      </c>
      <c r="N179" s="84">
        <f t="shared" si="22"/>
        <v>0</v>
      </c>
      <c r="O179" s="84">
        <f t="shared" si="22"/>
        <v>0</v>
      </c>
      <c r="P179" s="84" t="e">
        <f>ROUND(((O179/N179)*100),0)</f>
        <v>#DIV/0!</v>
      </c>
      <c r="Q179" s="84" t="e">
        <f>IF(P179&lt;=84,"DEFICIENTE",IF(P179&lt;=89,"REGULAR",IF(P179&lt;=94,"BUENO","MUY BUENO")))</f>
        <v>#DIV/0!</v>
      </c>
    </row>
    <row r="180" spans="1:17" ht="120" x14ac:dyDescent="0.25">
      <c r="A180" s="301"/>
      <c r="B180" s="303"/>
      <c r="C180" s="107" t="s">
        <v>206</v>
      </c>
      <c r="D180" s="108" t="s">
        <v>207</v>
      </c>
      <c r="E180" s="98" t="s">
        <v>208</v>
      </c>
      <c r="F180" s="106" t="s">
        <v>209</v>
      </c>
      <c r="G180" s="109" t="s">
        <v>210</v>
      </c>
      <c r="H180" s="114" t="s">
        <v>211</v>
      </c>
      <c r="I180" s="305"/>
      <c r="J180" s="34"/>
      <c r="K180" s="34"/>
      <c r="L180" s="63" t="e">
        <f t="shared" si="20"/>
        <v>#DIV/0!</v>
      </c>
      <c r="M180" s="62" t="e">
        <f t="shared" si="21"/>
        <v>#DIV/0!</v>
      </c>
      <c r="N180" s="85">
        <f t="shared" si="22"/>
        <v>0</v>
      </c>
      <c r="O180" s="85">
        <f t="shared" si="22"/>
        <v>0</v>
      </c>
      <c r="P180" s="85" t="e">
        <f>ROUND(((O180/N180)*100),0)</f>
        <v>#DIV/0!</v>
      </c>
      <c r="Q180" s="85" t="e">
        <f>IF(P180&lt;=84,"DEFICIENTE",IF(P180&lt;=89,"REGULAR",IF(P180&lt;=94,"BUENO","MUY BUENO")))</f>
        <v>#DIV/0!</v>
      </c>
    </row>
    <row r="181" spans="1:17" ht="60" x14ac:dyDescent="0.25">
      <c r="A181" s="300" t="s">
        <v>102</v>
      </c>
      <c r="B181" s="306" t="s">
        <v>212</v>
      </c>
      <c r="C181" s="307" t="s">
        <v>213</v>
      </c>
      <c r="D181" s="308" t="s">
        <v>214</v>
      </c>
      <c r="E181" s="98" t="s">
        <v>215</v>
      </c>
      <c r="F181" s="106" t="s">
        <v>216</v>
      </c>
      <c r="G181" s="100" t="s">
        <v>217</v>
      </c>
      <c r="H181" s="309" t="s">
        <v>103</v>
      </c>
      <c r="I181" s="310" t="s">
        <v>104</v>
      </c>
      <c r="J181" s="34"/>
      <c r="K181" s="34"/>
      <c r="L181" s="63" t="e">
        <f t="shared" si="20"/>
        <v>#DIV/0!</v>
      </c>
      <c r="M181" s="62" t="e">
        <f t="shared" si="21"/>
        <v>#DIV/0!</v>
      </c>
      <c r="N181" s="312">
        <f>J182</f>
        <v>0</v>
      </c>
      <c r="O181" s="312">
        <f>K182</f>
        <v>0</v>
      </c>
      <c r="P181" s="312" t="e">
        <f>ROUND(((O181/N181)*100),0)</f>
        <v>#DIV/0!</v>
      </c>
      <c r="Q181" s="312" t="e">
        <f>IF(P181&lt;=84,"DEFICIENTE",IF(P181&lt;=89,"REGULAR",IF(P181&lt;=94,"BUENO","MUY BUENO")))</f>
        <v>#DIV/0!</v>
      </c>
    </row>
    <row r="182" spans="1:17" ht="60" x14ac:dyDescent="0.25">
      <c r="A182" s="301"/>
      <c r="B182" s="306"/>
      <c r="C182" s="307"/>
      <c r="D182" s="308"/>
      <c r="E182" s="98" t="s">
        <v>218</v>
      </c>
      <c r="F182" s="106" t="s">
        <v>219</v>
      </c>
      <c r="G182" s="100" t="s">
        <v>220</v>
      </c>
      <c r="H182" s="309"/>
      <c r="I182" s="311"/>
      <c r="J182" s="34"/>
      <c r="K182" s="34"/>
      <c r="L182" s="63" t="e">
        <f t="shared" si="20"/>
        <v>#DIV/0!</v>
      </c>
      <c r="M182" s="62" t="e">
        <f t="shared" si="21"/>
        <v>#DIV/0!</v>
      </c>
      <c r="N182" s="313"/>
      <c r="O182" s="313"/>
      <c r="P182" s="313"/>
      <c r="Q182" s="313"/>
    </row>
    <row r="183" spans="1:17" ht="89.25" x14ac:dyDescent="0.25">
      <c r="A183" s="301"/>
      <c r="B183" s="306"/>
      <c r="C183" s="107" t="s">
        <v>221</v>
      </c>
      <c r="D183" s="108" t="s">
        <v>222</v>
      </c>
      <c r="E183" s="115" t="s">
        <v>223</v>
      </c>
      <c r="F183" s="106" t="s">
        <v>224</v>
      </c>
      <c r="G183" s="109" t="s">
        <v>225</v>
      </c>
      <c r="H183" s="116" t="s">
        <v>105</v>
      </c>
      <c r="I183" s="311"/>
      <c r="J183" s="34"/>
      <c r="K183" s="34"/>
      <c r="L183" s="63" t="e">
        <f t="shared" si="20"/>
        <v>#DIV/0!</v>
      </c>
      <c r="M183" s="34" t="e">
        <f t="shared" ref="M183" si="23">IF(L183&lt;=84,"DEFICIENTE",IF(L183&lt;=89,"REGULAR",IF(L183&lt;=94,"BUENO","MUY BUENO")))</f>
        <v>#DIV/0!</v>
      </c>
      <c r="N183" s="85">
        <f>J183</f>
        <v>0</v>
      </c>
      <c r="O183" s="85">
        <f>K183</f>
        <v>0</v>
      </c>
      <c r="P183" s="85" t="e">
        <f>ROUND(((O183/N183)*100),0)</f>
        <v>#DIV/0!</v>
      </c>
      <c r="Q183" s="85" t="e">
        <f>IF(P183&lt;=84,"DEFICIENTE",IF(P183&lt;=89,"REGULAR",IF(P183&lt;=94,"BUENO","MUY BUENO")))</f>
        <v>#DIV/0!</v>
      </c>
    </row>
    <row r="184" spans="1:17" ht="16.5" x14ac:dyDescent="0.25">
      <c r="A184" s="36" t="s">
        <v>106</v>
      </c>
      <c r="B184" s="37"/>
      <c r="C184" s="38"/>
      <c r="D184" s="39"/>
      <c r="E184" s="40"/>
      <c r="F184" s="41"/>
      <c r="G184" s="42"/>
      <c r="H184" s="42"/>
      <c r="I184" s="43"/>
      <c r="J184" s="34"/>
      <c r="K184" s="34"/>
      <c r="L184" s="25"/>
      <c r="M184" s="34"/>
      <c r="N184" s="83"/>
      <c r="O184" s="83"/>
      <c r="P184" s="83"/>
      <c r="Q184" s="83"/>
    </row>
    <row r="185" spans="1:17" ht="25.5" x14ac:dyDescent="0.25">
      <c r="A185" s="314" t="s">
        <v>226</v>
      </c>
      <c r="B185" s="317" t="s">
        <v>107</v>
      </c>
      <c r="C185" s="44" t="s">
        <v>227</v>
      </c>
      <c r="D185" s="45" t="s">
        <v>108</v>
      </c>
      <c r="E185" s="117" t="s">
        <v>228</v>
      </c>
      <c r="F185" s="118" t="s">
        <v>229</v>
      </c>
      <c r="G185" s="119" t="s">
        <v>94</v>
      </c>
      <c r="H185" s="120" t="s">
        <v>94</v>
      </c>
      <c r="I185" s="320" t="s">
        <v>109</v>
      </c>
      <c r="J185" s="34"/>
      <c r="K185" s="34"/>
      <c r="L185" s="25" t="e">
        <f>ROUND(((K185/J185)*100),0)</f>
        <v>#DIV/0!</v>
      </c>
      <c r="M185" s="34" t="e">
        <f>IF(L185&lt;=84,"DEFICIENTE",IF(L185&lt;=89,"REGULAR",IF(L185&lt;=94,"BUENO","MUY BUENO")))</f>
        <v>#DIV/0!</v>
      </c>
      <c r="N185" s="6">
        <f>J185</f>
        <v>0</v>
      </c>
      <c r="O185" s="6">
        <f>K185</f>
        <v>0</v>
      </c>
      <c r="P185" s="6" t="e">
        <f>ROUND(((O185/N185)*100),0)</f>
        <v>#DIV/0!</v>
      </c>
      <c r="Q185" s="6" t="e">
        <f>IF(P185&lt;=84,"DEFICIENTE",IF(P185&lt;=89,"REGULAR",IF(P185&lt;=94,"BUENO","MUY BUENO")))</f>
        <v>#DIV/0!</v>
      </c>
    </row>
    <row r="186" spans="1:17" ht="25.5" x14ac:dyDescent="0.25">
      <c r="A186" s="315"/>
      <c r="B186" s="318"/>
      <c r="C186" s="323" t="s">
        <v>230</v>
      </c>
      <c r="D186" s="326" t="s">
        <v>110</v>
      </c>
      <c r="E186" s="121" t="s">
        <v>231</v>
      </c>
      <c r="F186" s="106" t="s">
        <v>232</v>
      </c>
      <c r="G186" s="122" t="s">
        <v>17</v>
      </c>
      <c r="H186" s="327" t="s">
        <v>111</v>
      </c>
      <c r="I186" s="321"/>
      <c r="J186" s="34"/>
      <c r="K186" s="34"/>
      <c r="L186" s="63" t="e">
        <f>ROUND(((K186/J186)*100),0)</f>
        <v>#DIV/0!</v>
      </c>
      <c r="M186" s="62" t="e">
        <f>IF(L186&lt;=84,"DEFICIENTE",IF(L186&lt;=89,"REGULAR",IF(L186&lt;=94,"BUENO","MUY BUENO")))</f>
        <v>#DIV/0!</v>
      </c>
      <c r="N186" s="312">
        <f>J186</f>
        <v>0</v>
      </c>
      <c r="O186" s="312">
        <f>K186</f>
        <v>0</v>
      </c>
      <c r="P186" s="312" t="e">
        <f>ROUND(((O186/N186)*100),0)</f>
        <v>#DIV/0!</v>
      </c>
      <c r="Q186" s="312" t="e">
        <f>IF(P186&lt;=84,"DEFICIENTE",IF(P186&lt;=89,"REGULAR",IF(P186&lt;=94,"BUENO","MUY BUENO")))</f>
        <v>#DIV/0!</v>
      </c>
    </row>
    <row r="187" spans="1:17" ht="36" x14ac:dyDescent="0.25">
      <c r="A187" s="315"/>
      <c r="B187" s="318"/>
      <c r="C187" s="324"/>
      <c r="D187" s="326"/>
      <c r="E187" s="121" t="s">
        <v>233</v>
      </c>
      <c r="F187" s="106" t="s">
        <v>234</v>
      </c>
      <c r="G187" s="122" t="s">
        <v>17</v>
      </c>
      <c r="H187" s="327"/>
      <c r="I187" s="321"/>
      <c r="J187" s="34"/>
      <c r="K187" s="34"/>
      <c r="L187" s="63" t="e">
        <f>ROUND(((K187/J187)*100),0)</f>
        <v>#DIV/0!</v>
      </c>
      <c r="M187" s="62" t="e">
        <f>IF(L187&lt;=84,"DEFICIENTE",IF(L187&lt;=89,"REGULAR",IF(L187&lt;=94,"BUENO","MUY BUENO")))</f>
        <v>#DIV/0!</v>
      </c>
      <c r="N187" s="328"/>
      <c r="O187" s="328"/>
      <c r="P187" s="328"/>
      <c r="Q187" s="328"/>
    </row>
    <row r="188" spans="1:17" ht="36" x14ac:dyDescent="0.25">
      <c r="A188" s="315"/>
      <c r="B188" s="318"/>
      <c r="C188" s="324"/>
      <c r="D188" s="326"/>
      <c r="E188" s="121" t="s">
        <v>235</v>
      </c>
      <c r="F188" s="106" t="s">
        <v>236</v>
      </c>
      <c r="G188" s="122" t="s">
        <v>17</v>
      </c>
      <c r="H188" s="327"/>
      <c r="I188" s="321"/>
      <c r="J188" s="34"/>
      <c r="K188" s="34"/>
      <c r="L188" s="63" t="e">
        <f>ROUND(((K188/J188)*100),0)</f>
        <v>#DIV/0!</v>
      </c>
      <c r="M188" s="62" t="e">
        <f>IF(L188&lt;=84,"DEFICIENTE",IF(L188&lt;=89,"REGULAR",IF(L188&lt;=94,"BUENO","MUY BUENO")))</f>
        <v>#DIV/0!</v>
      </c>
      <c r="N188" s="328"/>
      <c r="O188" s="328"/>
      <c r="P188" s="328"/>
      <c r="Q188" s="328"/>
    </row>
    <row r="189" spans="1:17" ht="36" x14ac:dyDescent="0.25">
      <c r="A189" s="316"/>
      <c r="B189" s="319"/>
      <c r="C189" s="325"/>
      <c r="D189" s="326"/>
      <c r="E189" s="121" t="s">
        <v>237</v>
      </c>
      <c r="F189" s="106" t="s">
        <v>238</v>
      </c>
      <c r="G189" s="122" t="s">
        <v>17</v>
      </c>
      <c r="H189" s="327"/>
      <c r="I189" s="322"/>
      <c r="J189" s="34"/>
      <c r="K189" s="34"/>
      <c r="L189" s="63" t="e">
        <f>ROUND(((K189/J189)*100),0)</f>
        <v>#DIV/0!</v>
      </c>
      <c r="M189" s="62" t="e">
        <f>IF(L189&lt;=84,"DEFICIENTE",IF(L189&lt;=89,"REGULAR",IF(L189&lt;=94,"BUENO","MUY BUENO")))</f>
        <v>#DIV/0!</v>
      </c>
      <c r="N189" s="329"/>
      <c r="O189" s="329"/>
      <c r="P189" s="329"/>
      <c r="Q189" s="329"/>
    </row>
    <row r="191" spans="1:17" ht="18.75" x14ac:dyDescent="0.25">
      <c r="A191" s="46" t="s">
        <v>30</v>
      </c>
      <c r="B191" s="47"/>
      <c r="C191" s="48"/>
      <c r="D191" s="49"/>
      <c r="E191" s="47"/>
      <c r="F191" s="50"/>
      <c r="G191" s="51"/>
      <c r="H191" s="52"/>
      <c r="I191" s="53"/>
      <c r="J191" s="54"/>
      <c r="K191" s="54"/>
      <c r="L191" s="55"/>
      <c r="M191" s="58"/>
      <c r="N191" s="59"/>
      <c r="O191" s="59"/>
      <c r="P191" s="60"/>
      <c r="Q191" s="61"/>
    </row>
    <row r="192" spans="1:17" x14ac:dyDescent="0.25">
      <c r="A192" s="80" t="s">
        <v>91</v>
      </c>
      <c r="B192" s="64"/>
      <c r="C192" s="64"/>
      <c r="D192" s="64"/>
      <c r="E192" s="64"/>
      <c r="F192" s="64"/>
      <c r="G192" s="64"/>
      <c r="H192" s="64"/>
      <c r="I192" s="64"/>
      <c r="J192" s="64"/>
      <c r="K192" s="64"/>
      <c r="L192" s="64"/>
      <c r="M192" s="64"/>
      <c r="N192" s="65"/>
      <c r="O192" s="65"/>
      <c r="P192" s="66"/>
      <c r="Q192" s="67"/>
    </row>
    <row r="193" spans="1:17" ht="36" x14ac:dyDescent="0.25">
      <c r="A193" s="345" t="s">
        <v>12</v>
      </c>
      <c r="B193" s="347" t="s">
        <v>92</v>
      </c>
      <c r="C193" s="348" t="s">
        <v>150</v>
      </c>
      <c r="D193" s="349" t="s">
        <v>93</v>
      </c>
      <c r="E193" s="101" t="s">
        <v>151</v>
      </c>
      <c r="F193" s="102" t="s">
        <v>152</v>
      </c>
      <c r="G193" s="100" t="s">
        <v>153</v>
      </c>
      <c r="H193" s="351" t="s">
        <v>94</v>
      </c>
      <c r="I193" s="352" t="s">
        <v>95</v>
      </c>
      <c r="J193" s="92"/>
      <c r="K193" s="62"/>
      <c r="L193" s="63" t="e">
        <f>ROUND(((K193/J193)*100),0)</f>
        <v>#DIV/0!</v>
      </c>
      <c r="M193" s="62" t="e">
        <f>IF(L193&lt;=84,"DEFICIENTE",IF(L193&lt;=89,"REGULAR",IF(L193&lt;=94,"BUENO","MUY BUENO")))</f>
        <v>#DIV/0!</v>
      </c>
      <c r="N193" s="355">
        <f>J193</f>
        <v>0</v>
      </c>
      <c r="O193" s="355">
        <f>K193</f>
        <v>0</v>
      </c>
      <c r="P193" s="355" t="e">
        <f>ROUND(((O193/N193)*100),0)</f>
        <v>#DIV/0!</v>
      </c>
      <c r="Q193" s="355" t="e">
        <f>IF(P193&lt;=84,"DEFICIENTE",IF(P193&lt;=89,"REGULAR",IF(P193&lt;=94,"BUENO","MUY BUENO")))</f>
        <v>#DIV/0!</v>
      </c>
    </row>
    <row r="194" spans="1:17" ht="60" x14ac:dyDescent="0.25">
      <c r="A194" s="345"/>
      <c r="B194" s="347"/>
      <c r="C194" s="348"/>
      <c r="D194" s="350"/>
      <c r="E194" s="103" t="s">
        <v>154</v>
      </c>
      <c r="F194" s="94" t="s">
        <v>142</v>
      </c>
      <c r="G194" s="104" t="s">
        <v>153</v>
      </c>
      <c r="H194" s="351"/>
      <c r="I194" s="353"/>
      <c r="J194" s="93"/>
      <c r="K194" s="56"/>
      <c r="L194" s="57"/>
      <c r="M194" s="56"/>
      <c r="N194" s="356"/>
      <c r="O194" s="356"/>
      <c r="P194" s="356"/>
      <c r="Q194" s="356"/>
    </row>
    <row r="195" spans="1:17" ht="60" x14ac:dyDescent="0.25">
      <c r="A195" s="345"/>
      <c r="B195" s="347"/>
      <c r="C195" s="357" t="s">
        <v>155</v>
      </c>
      <c r="D195" s="360" t="s">
        <v>96</v>
      </c>
      <c r="E195" s="95" t="s">
        <v>143</v>
      </c>
      <c r="F195" s="96" t="s">
        <v>144</v>
      </c>
      <c r="G195" s="97" t="s">
        <v>145</v>
      </c>
      <c r="H195" s="363" t="s">
        <v>94</v>
      </c>
      <c r="I195" s="353"/>
      <c r="J195" s="93"/>
      <c r="K195" s="56"/>
      <c r="L195" s="57"/>
      <c r="M195" s="56"/>
      <c r="N195" s="355">
        <f>J197</f>
        <v>0</v>
      </c>
      <c r="O195" s="355">
        <f>K197</f>
        <v>0</v>
      </c>
      <c r="P195" s="355" t="e">
        <f>ROUND(((O195/N195)*100),0)</f>
        <v>#DIV/0!</v>
      </c>
      <c r="Q195" s="355" t="e">
        <f>IF(P195&lt;=84,"DEFICIENTE",IF(P195&lt;=89,"REGULAR",IF(P195&lt;=94,"BUENO","MUY BUENO")))</f>
        <v>#DIV/0!</v>
      </c>
    </row>
    <row r="196" spans="1:17" ht="48" x14ac:dyDescent="0.25">
      <c r="A196" s="345"/>
      <c r="B196" s="347"/>
      <c r="C196" s="358"/>
      <c r="D196" s="361"/>
      <c r="E196" s="95" t="s">
        <v>146</v>
      </c>
      <c r="F196" s="96" t="s">
        <v>147</v>
      </c>
      <c r="G196" s="97" t="s">
        <v>145</v>
      </c>
      <c r="H196" s="363"/>
      <c r="I196" s="353"/>
      <c r="J196" s="93"/>
      <c r="K196" s="56"/>
      <c r="L196" s="57"/>
      <c r="M196" s="56"/>
      <c r="N196" s="364"/>
      <c r="O196" s="364"/>
      <c r="P196" s="364"/>
      <c r="Q196" s="364"/>
    </row>
    <row r="197" spans="1:17" ht="60" x14ac:dyDescent="0.25">
      <c r="A197" s="346"/>
      <c r="B197" s="347"/>
      <c r="C197" s="359"/>
      <c r="D197" s="362"/>
      <c r="E197" s="98" t="s">
        <v>148</v>
      </c>
      <c r="F197" s="99" t="s">
        <v>149</v>
      </c>
      <c r="G197" s="100" t="s">
        <v>145</v>
      </c>
      <c r="H197" s="363"/>
      <c r="I197" s="354"/>
      <c r="J197" s="93"/>
      <c r="K197" s="34"/>
      <c r="L197" s="63" t="e">
        <f t="shared" ref="L197:L212" si="24">ROUND(((K197/J197)*100),0)</f>
        <v>#DIV/0!</v>
      </c>
      <c r="M197" s="34"/>
      <c r="N197" s="356"/>
      <c r="O197" s="356"/>
      <c r="P197" s="356"/>
      <c r="Q197" s="356"/>
    </row>
    <row r="198" spans="1:17" ht="24" x14ac:dyDescent="0.25">
      <c r="A198" s="300" t="s">
        <v>14</v>
      </c>
      <c r="B198" s="365" t="s">
        <v>156</v>
      </c>
      <c r="C198" s="323" t="s">
        <v>157</v>
      </c>
      <c r="D198" s="368" t="s">
        <v>158</v>
      </c>
      <c r="E198" s="98" t="s">
        <v>159</v>
      </c>
      <c r="F198" s="105" t="s">
        <v>160</v>
      </c>
      <c r="G198" s="100" t="s">
        <v>161</v>
      </c>
      <c r="H198" s="351" t="s">
        <v>97</v>
      </c>
      <c r="I198" s="304" t="s">
        <v>98</v>
      </c>
      <c r="J198" s="93"/>
      <c r="K198" s="34"/>
      <c r="L198" s="63" t="e">
        <f t="shared" si="24"/>
        <v>#DIV/0!</v>
      </c>
      <c r="M198" s="62" t="e">
        <f t="shared" ref="M198:M211" si="25">IF(L198&lt;=84,"DEFICIENTE",IF(L198&lt;=89,"REGULAR",IF(L198&lt;=94,"BUENO","MUY BUENO")))</f>
        <v>#DIV/0!</v>
      </c>
      <c r="N198" s="330">
        <f>J200</f>
        <v>0</v>
      </c>
      <c r="O198" s="330">
        <f>K200</f>
        <v>0</v>
      </c>
      <c r="P198" s="338" t="e">
        <f>ROUND(((O198/N198)*100),0)</f>
        <v>#DIV/0!</v>
      </c>
      <c r="Q198" s="338" t="e">
        <f>IF(P198&lt;=84,"DEFICIENTE",IF(P198&lt;=89,"REGULAR",IF(P198&lt;=94,"BUENO","MUY BUENO")))</f>
        <v>#DIV/0!</v>
      </c>
    </row>
    <row r="199" spans="1:17" ht="36" x14ac:dyDescent="0.25">
      <c r="A199" s="301"/>
      <c r="B199" s="366"/>
      <c r="C199" s="324"/>
      <c r="D199" s="349"/>
      <c r="E199" s="98" t="s">
        <v>162</v>
      </c>
      <c r="F199" s="105" t="s">
        <v>163</v>
      </c>
      <c r="G199" s="100" t="s">
        <v>164</v>
      </c>
      <c r="H199" s="351"/>
      <c r="I199" s="305"/>
      <c r="J199" s="93"/>
      <c r="K199" s="34"/>
      <c r="L199" s="63" t="e">
        <f t="shared" si="24"/>
        <v>#DIV/0!</v>
      </c>
      <c r="M199" s="62" t="e">
        <f t="shared" si="25"/>
        <v>#DIV/0!</v>
      </c>
      <c r="N199" s="331"/>
      <c r="O199" s="331"/>
      <c r="P199" s="339"/>
      <c r="Q199" s="339"/>
    </row>
    <row r="200" spans="1:17" ht="36" x14ac:dyDescent="0.25">
      <c r="A200" s="301"/>
      <c r="B200" s="366"/>
      <c r="C200" s="324"/>
      <c r="D200" s="349"/>
      <c r="E200" s="98" t="s">
        <v>165</v>
      </c>
      <c r="F200" s="105" t="s">
        <v>166</v>
      </c>
      <c r="G200" s="100" t="s">
        <v>167</v>
      </c>
      <c r="H200" s="351"/>
      <c r="I200" s="305"/>
      <c r="J200" s="93"/>
      <c r="K200" s="34"/>
      <c r="L200" s="63" t="e">
        <f t="shared" si="24"/>
        <v>#DIV/0!</v>
      </c>
      <c r="M200" s="62" t="e">
        <f t="shared" si="25"/>
        <v>#DIV/0!</v>
      </c>
      <c r="N200" s="331"/>
      <c r="O200" s="331"/>
      <c r="P200" s="339"/>
      <c r="Q200" s="339"/>
    </row>
    <row r="201" spans="1:17" ht="48" x14ac:dyDescent="0.25">
      <c r="A201" s="301"/>
      <c r="B201" s="366"/>
      <c r="C201" s="357" t="s">
        <v>168</v>
      </c>
      <c r="D201" s="308" t="s">
        <v>169</v>
      </c>
      <c r="E201" s="98" t="s">
        <v>170</v>
      </c>
      <c r="F201" s="105" t="s">
        <v>171</v>
      </c>
      <c r="G201" s="100" t="s">
        <v>172</v>
      </c>
      <c r="H201" s="363" t="s">
        <v>173</v>
      </c>
      <c r="I201" s="305"/>
      <c r="J201" s="93"/>
      <c r="K201" s="34"/>
      <c r="L201" s="63" t="e">
        <f t="shared" si="24"/>
        <v>#DIV/0!</v>
      </c>
      <c r="M201" s="62" t="e">
        <f t="shared" si="25"/>
        <v>#DIV/0!</v>
      </c>
      <c r="N201" s="330">
        <f>J201</f>
        <v>0</v>
      </c>
      <c r="O201" s="330">
        <f>K201</f>
        <v>0</v>
      </c>
      <c r="P201" s="330" t="e">
        <f>ROUND(((O201/N201)*100),0)</f>
        <v>#DIV/0!</v>
      </c>
      <c r="Q201" s="330" t="e">
        <f>IF(P201&lt;=84,"DEFICIENTE",IF(P201&lt;=89,"REGULAR",IF(P201&lt;=94,"BUENO","MUY BUENO")))</f>
        <v>#DIV/0!</v>
      </c>
    </row>
    <row r="202" spans="1:17" ht="72" x14ac:dyDescent="0.25">
      <c r="A202" s="301"/>
      <c r="B202" s="366"/>
      <c r="C202" s="358"/>
      <c r="D202" s="308"/>
      <c r="E202" s="98" t="s">
        <v>174</v>
      </c>
      <c r="F202" s="105" t="s">
        <v>175</v>
      </c>
      <c r="G202" s="100" t="s">
        <v>176</v>
      </c>
      <c r="H202" s="363"/>
      <c r="I202" s="305"/>
      <c r="J202" s="93"/>
      <c r="K202" s="34"/>
      <c r="L202" s="63" t="e">
        <f t="shared" si="24"/>
        <v>#DIV/0!</v>
      </c>
      <c r="M202" s="62" t="e">
        <f t="shared" si="25"/>
        <v>#DIV/0!</v>
      </c>
      <c r="N202" s="331"/>
      <c r="O202" s="331"/>
      <c r="P202" s="331"/>
      <c r="Q202" s="331"/>
    </row>
    <row r="203" spans="1:17" ht="72" x14ac:dyDescent="0.25">
      <c r="A203" s="301"/>
      <c r="B203" s="366"/>
      <c r="C203" s="332" t="s">
        <v>177</v>
      </c>
      <c r="D203" s="334" t="s">
        <v>178</v>
      </c>
      <c r="E203" s="98" t="s">
        <v>179</v>
      </c>
      <c r="F203" s="105" t="s">
        <v>180</v>
      </c>
      <c r="G203" s="100" t="s">
        <v>176</v>
      </c>
      <c r="H203" s="336" t="s">
        <v>181</v>
      </c>
      <c r="I203" s="305"/>
      <c r="J203" s="93"/>
      <c r="K203" s="68"/>
      <c r="L203" s="63" t="e">
        <f t="shared" si="24"/>
        <v>#DIV/0!</v>
      </c>
      <c r="M203" s="62" t="e">
        <f t="shared" si="25"/>
        <v>#DIV/0!</v>
      </c>
      <c r="N203" s="338">
        <f>J203</f>
        <v>0</v>
      </c>
      <c r="O203" s="338">
        <f>K203</f>
        <v>0</v>
      </c>
      <c r="P203" s="330" t="e">
        <f>ROUND(((O203/N203)*100),0)</f>
        <v>#DIV/0!</v>
      </c>
      <c r="Q203" s="330" t="e">
        <f>IF(P203&lt;=84,"DEFICIENTE",IF(P203&lt;=89,"REGULAR",IF(P203&lt;=94,"BUENO","MUY BUENO")))</f>
        <v>#DIV/0!</v>
      </c>
    </row>
    <row r="204" spans="1:17" ht="36" x14ac:dyDescent="0.25">
      <c r="A204" s="301"/>
      <c r="B204" s="367"/>
      <c r="C204" s="333"/>
      <c r="D204" s="335"/>
      <c r="E204" s="98" t="s">
        <v>182</v>
      </c>
      <c r="F204" s="105" t="s">
        <v>183</v>
      </c>
      <c r="G204" s="100" t="s">
        <v>184</v>
      </c>
      <c r="H204" s="337"/>
      <c r="I204" s="305"/>
      <c r="J204" s="93"/>
      <c r="K204" s="68"/>
      <c r="L204" s="63" t="e">
        <f t="shared" si="24"/>
        <v>#DIV/0!</v>
      </c>
      <c r="M204" s="62" t="e">
        <f t="shared" si="25"/>
        <v>#DIV/0!</v>
      </c>
      <c r="N204" s="339"/>
      <c r="O204" s="339"/>
      <c r="P204" s="331"/>
      <c r="Q204" s="331"/>
    </row>
    <row r="205" spans="1:17" ht="60" x14ac:dyDescent="0.25">
      <c r="A205" s="300" t="s">
        <v>15</v>
      </c>
      <c r="B205" s="340" t="s">
        <v>185</v>
      </c>
      <c r="C205" s="307" t="s">
        <v>186</v>
      </c>
      <c r="D205" s="308" t="s">
        <v>187</v>
      </c>
      <c r="E205" s="98" t="s">
        <v>188</v>
      </c>
      <c r="F205" s="106" t="s">
        <v>189</v>
      </c>
      <c r="G205" s="100" t="s">
        <v>190</v>
      </c>
      <c r="H205" s="342" t="s">
        <v>191</v>
      </c>
      <c r="I205" s="343" t="s">
        <v>99</v>
      </c>
      <c r="J205" s="93"/>
      <c r="K205" s="68"/>
      <c r="L205" s="63" t="e">
        <f t="shared" si="24"/>
        <v>#DIV/0!</v>
      </c>
      <c r="M205" s="62" t="e">
        <f t="shared" si="25"/>
        <v>#DIV/0!</v>
      </c>
      <c r="N205" s="338">
        <f>J205</f>
        <v>0</v>
      </c>
      <c r="O205" s="338">
        <f>K205</f>
        <v>0</v>
      </c>
      <c r="P205" s="330" t="e">
        <f>ROUND(((O205/N205)*100),0)</f>
        <v>#DIV/0!</v>
      </c>
      <c r="Q205" s="330" t="e">
        <f>IF(P205&lt;=84,"DEFICIENTE",IF(P205&lt;=89,"REGULAR",IF(P205&lt;=94,"BUENO","MUY BUENO")))</f>
        <v>#DIV/0!</v>
      </c>
    </row>
    <row r="206" spans="1:17" ht="36" x14ac:dyDescent="0.25">
      <c r="A206" s="301"/>
      <c r="B206" s="341"/>
      <c r="C206" s="307"/>
      <c r="D206" s="308"/>
      <c r="E206" s="98" t="s">
        <v>192</v>
      </c>
      <c r="F206" s="106" t="s">
        <v>193</v>
      </c>
      <c r="G206" s="100" t="s">
        <v>194</v>
      </c>
      <c r="H206" s="342"/>
      <c r="I206" s="344"/>
      <c r="J206" s="93"/>
      <c r="K206" s="68"/>
      <c r="L206" s="63" t="e">
        <f t="shared" si="24"/>
        <v>#DIV/0!</v>
      </c>
      <c r="M206" s="62" t="e">
        <f t="shared" si="25"/>
        <v>#DIV/0!</v>
      </c>
      <c r="N206" s="339"/>
      <c r="O206" s="339"/>
      <c r="P206" s="331"/>
      <c r="Q206" s="331"/>
    </row>
    <row r="207" spans="1:17" ht="72" x14ac:dyDescent="0.25">
      <c r="A207" s="300" t="s">
        <v>16</v>
      </c>
      <c r="B207" s="302" t="s">
        <v>195</v>
      </c>
      <c r="C207" s="107" t="s">
        <v>196</v>
      </c>
      <c r="D207" s="108" t="s">
        <v>197</v>
      </c>
      <c r="E207" s="98" t="s">
        <v>198</v>
      </c>
      <c r="F207" s="106" t="s">
        <v>199</v>
      </c>
      <c r="G207" s="109" t="s">
        <v>200</v>
      </c>
      <c r="H207" s="110" t="s">
        <v>100</v>
      </c>
      <c r="I207" s="304" t="s">
        <v>95</v>
      </c>
      <c r="J207" s="93">
        <v>2</v>
      </c>
      <c r="K207" s="34"/>
      <c r="L207" s="63">
        <f t="shared" si="24"/>
        <v>0</v>
      </c>
      <c r="M207" s="62" t="str">
        <f t="shared" si="25"/>
        <v>DEFICIENTE</v>
      </c>
      <c r="N207" s="84">
        <f t="shared" ref="N207:O209" si="26">J207</f>
        <v>2</v>
      </c>
      <c r="O207" s="84">
        <f t="shared" si="26"/>
        <v>0</v>
      </c>
      <c r="P207" s="84">
        <f>ROUND(((O207/N207)*100),0)</f>
        <v>0</v>
      </c>
      <c r="Q207" s="84" t="str">
        <f>IF(P207&lt;=84,"DEFICIENTE",IF(P207&lt;=89,"REGULAR",IF(P207&lt;=94,"BUENO","MUY BUENO")))</f>
        <v>DEFICIENTE</v>
      </c>
    </row>
    <row r="208" spans="1:17" ht="108" x14ac:dyDescent="0.25">
      <c r="A208" s="301"/>
      <c r="B208" s="303"/>
      <c r="C208" s="111" t="s">
        <v>201</v>
      </c>
      <c r="D208" s="112" t="s">
        <v>202</v>
      </c>
      <c r="E208" s="98" t="s">
        <v>203</v>
      </c>
      <c r="F208" s="106" t="s">
        <v>204</v>
      </c>
      <c r="G208" s="109" t="s">
        <v>205</v>
      </c>
      <c r="H208" s="113" t="s">
        <v>101</v>
      </c>
      <c r="I208" s="305"/>
      <c r="J208" s="34"/>
      <c r="K208" s="34"/>
      <c r="L208" s="63" t="e">
        <f t="shared" si="24"/>
        <v>#DIV/0!</v>
      </c>
      <c r="M208" s="62" t="e">
        <f t="shared" si="25"/>
        <v>#DIV/0!</v>
      </c>
      <c r="N208" s="84">
        <f t="shared" si="26"/>
        <v>0</v>
      </c>
      <c r="O208" s="84">
        <f t="shared" si="26"/>
        <v>0</v>
      </c>
      <c r="P208" s="84" t="e">
        <f>ROUND(((O208/N208)*100),0)</f>
        <v>#DIV/0!</v>
      </c>
      <c r="Q208" s="84" t="e">
        <f>IF(P208&lt;=84,"DEFICIENTE",IF(P208&lt;=89,"REGULAR",IF(P208&lt;=94,"BUENO","MUY BUENO")))</f>
        <v>#DIV/0!</v>
      </c>
    </row>
    <row r="209" spans="1:17" ht="120" x14ac:dyDescent="0.25">
      <c r="A209" s="301"/>
      <c r="B209" s="303"/>
      <c r="C209" s="107" t="s">
        <v>206</v>
      </c>
      <c r="D209" s="108" t="s">
        <v>207</v>
      </c>
      <c r="E209" s="98" t="s">
        <v>208</v>
      </c>
      <c r="F209" s="106" t="s">
        <v>209</v>
      </c>
      <c r="G209" s="109" t="s">
        <v>210</v>
      </c>
      <c r="H209" s="114" t="s">
        <v>211</v>
      </c>
      <c r="I209" s="305"/>
      <c r="J209" s="34"/>
      <c r="K209" s="34"/>
      <c r="L209" s="63" t="e">
        <f t="shared" si="24"/>
        <v>#DIV/0!</v>
      </c>
      <c r="M209" s="62" t="e">
        <f t="shared" si="25"/>
        <v>#DIV/0!</v>
      </c>
      <c r="N209" s="85">
        <f t="shared" si="26"/>
        <v>0</v>
      </c>
      <c r="O209" s="85">
        <f t="shared" si="26"/>
        <v>0</v>
      </c>
      <c r="P209" s="85" t="e">
        <f>ROUND(((O209/N209)*100),0)</f>
        <v>#DIV/0!</v>
      </c>
      <c r="Q209" s="85" t="e">
        <f>IF(P209&lt;=84,"DEFICIENTE",IF(P209&lt;=89,"REGULAR",IF(P209&lt;=94,"BUENO","MUY BUENO")))</f>
        <v>#DIV/0!</v>
      </c>
    </row>
    <row r="210" spans="1:17" ht="60" x14ac:dyDescent="0.25">
      <c r="A210" s="300" t="s">
        <v>102</v>
      </c>
      <c r="B210" s="306" t="s">
        <v>212</v>
      </c>
      <c r="C210" s="307" t="s">
        <v>213</v>
      </c>
      <c r="D210" s="308" t="s">
        <v>214</v>
      </c>
      <c r="E210" s="98" t="s">
        <v>215</v>
      </c>
      <c r="F210" s="106" t="s">
        <v>216</v>
      </c>
      <c r="G210" s="100" t="s">
        <v>217</v>
      </c>
      <c r="H210" s="309" t="s">
        <v>103</v>
      </c>
      <c r="I210" s="310" t="s">
        <v>104</v>
      </c>
      <c r="J210" s="34"/>
      <c r="K210" s="34"/>
      <c r="L210" s="63" t="e">
        <f t="shared" si="24"/>
        <v>#DIV/0!</v>
      </c>
      <c r="M210" s="62" t="e">
        <f t="shared" si="25"/>
        <v>#DIV/0!</v>
      </c>
      <c r="N210" s="312">
        <f>J211</f>
        <v>0</v>
      </c>
      <c r="O210" s="312">
        <f>K211</f>
        <v>0</v>
      </c>
      <c r="P210" s="312" t="e">
        <f>ROUND(((O210/N210)*100),0)</f>
        <v>#DIV/0!</v>
      </c>
      <c r="Q210" s="312" t="e">
        <f>IF(P210&lt;=84,"DEFICIENTE",IF(P210&lt;=89,"REGULAR",IF(P210&lt;=94,"BUENO","MUY BUENO")))</f>
        <v>#DIV/0!</v>
      </c>
    </row>
    <row r="211" spans="1:17" ht="60" x14ac:dyDescent="0.25">
      <c r="A211" s="301"/>
      <c r="B211" s="306"/>
      <c r="C211" s="307"/>
      <c r="D211" s="308"/>
      <c r="E211" s="98" t="s">
        <v>218</v>
      </c>
      <c r="F211" s="106" t="s">
        <v>219</v>
      </c>
      <c r="G211" s="100" t="s">
        <v>220</v>
      </c>
      <c r="H211" s="309"/>
      <c r="I211" s="311"/>
      <c r="J211" s="34"/>
      <c r="K211" s="34"/>
      <c r="L211" s="63" t="e">
        <f t="shared" si="24"/>
        <v>#DIV/0!</v>
      </c>
      <c r="M211" s="62" t="e">
        <f t="shared" si="25"/>
        <v>#DIV/0!</v>
      </c>
      <c r="N211" s="313"/>
      <c r="O211" s="313"/>
      <c r="P211" s="313"/>
      <c r="Q211" s="313"/>
    </row>
    <row r="212" spans="1:17" ht="89.25" x14ac:dyDescent="0.25">
      <c r="A212" s="301"/>
      <c r="B212" s="306"/>
      <c r="C212" s="107" t="s">
        <v>221</v>
      </c>
      <c r="D212" s="108" t="s">
        <v>222</v>
      </c>
      <c r="E212" s="115" t="s">
        <v>223</v>
      </c>
      <c r="F212" s="106" t="s">
        <v>224</v>
      </c>
      <c r="G212" s="109" t="s">
        <v>225</v>
      </c>
      <c r="H212" s="116" t="s">
        <v>105</v>
      </c>
      <c r="I212" s="311"/>
      <c r="J212" s="34"/>
      <c r="K212" s="34"/>
      <c r="L212" s="63" t="e">
        <f t="shared" si="24"/>
        <v>#DIV/0!</v>
      </c>
      <c r="M212" s="34" t="e">
        <f t="shared" ref="M212" si="27">IF(L212&lt;=84,"DEFICIENTE",IF(L212&lt;=89,"REGULAR",IF(L212&lt;=94,"BUENO","MUY BUENO")))</f>
        <v>#DIV/0!</v>
      </c>
      <c r="N212" s="85">
        <f>J212</f>
        <v>0</v>
      </c>
      <c r="O212" s="85">
        <f>K212</f>
        <v>0</v>
      </c>
      <c r="P212" s="85" t="e">
        <f>ROUND(((O212/N212)*100),0)</f>
        <v>#DIV/0!</v>
      </c>
      <c r="Q212" s="85" t="e">
        <f>IF(P212&lt;=84,"DEFICIENTE",IF(P212&lt;=89,"REGULAR",IF(P212&lt;=94,"BUENO","MUY BUENO")))</f>
        <v>#DIV/0!</v>
      </c>
    </row>
    <row r="213" spans="1:17" ht="16.5" x14ac:dyDescent="0.25">
      <c r="A213" s="36" t="s">
        <v>106</v>
      </c>
      <c r="B213" s="37"/>
      <c r="C213" s="38"/>
      <c r="D213" s="39"/>
      <c r="E213" s="40"/>
      <c r="F213" s="41"/>
      <c r="G213" s="42"/>
      <c r="H213" s="42"/>
      <c r="I213" s="43"/>
      <c r="J213" s="34"/>
      <c r="K213" s="34"/>
      <c r="L213" s="25"/>
      <c r="M213" s="34"/>
      <c r="N213" s="83"/>
      <c r="O213" s="83"/>
      <c r="P213" s="83"/>
      <c r="Q213" s="83"/>
    </row>
    <row r="214" spans="1:17" ht="25.5" x14ac:dyDescent="0.25">
      <c r="A214" s="314" t="s">
        <v>226</v>
      </c>
      <c r="B214" s="317" t="s">
        <v>107</v>
      </c>
      <c r="C214" s="44" t="s">
        <v>227</v>
      </c>
      <c r="D214" s="45" t="s">
        <v>108</v>
      </c>
      <c r="E214" s="117" t="s">
        <v>228</v>
      </c>
      <c r="F214" s="118" t="s">
        <v>229</v>
      </c>
      <c r="G214" s="119" t="s">
        <v>94</v>
      </c>
      <c r="H214" s="120" t="s">
        <v>94</v>
      </c>
      <c r="I214" s="320" t="s">
        <v>109</v>
      </c>
      <c r="J214" s="34"/>
      <c r="K214" s="34"/>
      <c r="L214" s="25" t="e">
        <f>ROUND(((K214/J214)*100),0)</f>
        <v>#DIV/0!</v>
      </c>
      <c r="M214" s="34" t="e">
        <f>IF(L214&lt;=84,"DEFICIENTE",IF(L214&lt;=89,"REGULAR",IF(L214&lt;=94,"BUENO","MUY BUENO")))</f>
        <v>#DIV/0!</v>
      </c>
      <c r="N214" s="6">
        <f>J214</f>
        <v>0</v>
      </c>
      <c r="O214" s="6">
        <f>K214</f>
        <v>0</v>
      </c>
      <c r="P214" s="6" t="e">
        <f>ROUND(((O214/N214)*100),0)</f>
        <v>#DIV/0!</v>
      </c>
      <c r="Q214" s="6" t="e">
        <f>IF(P214&lt;=84,"DEFICIENTE",IF(P214&lt;=89,"REGULAR",IF(P214&lt;=94,"BUENO","MUY BUENO")))</f>
        <v>#DIV/0!</v>
      </c>
    </row>
    <row r="215" spans="1:17" ht="25.5" x14ac:dyDescent="0.25">
      <c r="A215" s="315"/>
      <c r="B215" s="318"/>
      <c r="C215" s="323" t="s">
        <v>230</v>
      </c>
      <c r="D215" s="326" t="s">
        <v>110</v>
      </c>
      <c r="E215" s="121" t="s">
        <v>231</v>
      </c>
      <c r="F215" s="106" t="s">
        <v>232</v>
      </c>
      <c r="G215" s="122" t="s">
        <v>17</v>
      </c>
      <c r="H215" s="327" t="s">
        <v>111</v>
      </c>
      <c r="I215" s="321"/>
      <c r="J215" s="34"/>
      <c r="K215" s="34"/>
      <c r="L215" s="63" t="e">
        <f>ROUND(((K215/J215)*100),0)</f>
        <v>#DIV/0!</v>
      </c>
      <c r="M215" s="62" t="e">
        <f>IF(L215&lt;=84,"DEFICIENTE",IF(L215&lt;=89,"REGULAR",IF(L215&lt;=94,"BUENO","MUY BUENO")))</f>
        <v>#DIV/0!</v>
      </c>
      <c r="N215" s="312">
        <f>J215</f>
        <v>0</v>
      </c>
      <c r="O215" s="312">
        <f>K215</f>
        <v>0</v>
      </c>
      <c r="P215" s="312" t="e">
        <f>ROUND(((O215/N215)*100),0)</f>
        <v>#DIV/0!</v>
      </c>
      <c r="Q215" s="312" t="e">
        <f>IF(P215&lt;=84,"DEFICIENTE",IF(P215&lt;=89,"REGULAR",IF(P215&lt;=94,"BUENO","MUY BUENO")))</f>
        <v>#DIV/0!</v>
      </c>
    </row>
    <row r="216" spans="1:17" ht="36" x14ac:dyDescent="0.25">
      <c r="A216" s="315"/>
      <c r="B216" s="318"/>
      <c r="C216" s="324"/>
      <c r="D216" s="326"/>
      <c r="E216" s="121" t="s">
        <v>233</v>
      </c>
      <c r="F216" s="106" t="s">
        <v>234</v>
      </c>
      <c r="G216" s="122" t="s">
        <v>17</v>
      </c>
      <c r="H216" s="327"/>
      <c r="I216" s="321"/>
      <c r="J216" s="34"/>
      <c r="K216" s="34"/>
      <c r="L216" s="63" t="e">
        <f>ROUND(((K216/J216)*100),0)</f>
        <v>#DIV/0!</v>
      </c>
      <c r="M216" s="62" t="e">
        <f>IF(L216&lt;=84,"DEFICIENTE",IF(L216&lt;=89,"REGULAR",IF(L216&lt;=94,"BUENO","MUY BUENO")))</f>
        <v>#DIV/0!</v>
      </c>
      <c r="N216" s="328"/>
      <c r="O216" s="328"/>
      <c r="P216" s="328"/>
      <c r="Q216" s="328"/>
    </row>
    <row r="217" spans="1:17" ht="36" x14ac:dyDescent="0.25">
      <c r="A217" s="315"/>
      <c r="B217" s="318"/>
      <c r="C217" s="324"/>
      <c r="D217" s="326"/>
      <c r="E217" s="121" t="s">
        <v>235</v>
      </c>
      <c r="F217" s="106" t="s">
        <v>236</v>
      </c>
      <c r="G217" s="122" t="s">
        <v>17</v>
      </c>
      <c r="H217" s="327"/>
      <c r="I217" s="321"/>
      <c r="J217" s="34"/>
      <c r="K217" s="34"/>
      <c r="L217" s="63" t="e">
        <f>ROUND(((K217/J217)*100),0)</f>
        <v>#DIV/0!</v>
      </c>
      <c r="M217" s="62" t="e">
        <f>IF(L217&lt;=84,"DEFICIENTE",IF(L217&lt;=89,"REGULAR",IF(L217&lt;=94,"BUENO","MUY BUENO")))</f>
        <v>#DIV/0!</v>
      </c>
      <c r="N217" s="328"/>
      <c r="O217" s="328"/>
      <c r="P217" s="328"/>
      <c r="Q217" s="328"/>
    </row>
    <row r="218" spans="1:17" ht="36" x14ac:dyDescent="0.25">
      <c r="A218" s="316"/>
      <c r="B218" s="319"/>
      <c r="C218" s="325"/>
      <c r="D218" s="326"/>
      <c r="E218" s="121" t="s">
        <v>237</v>
      </c>
      <c r="F218" s="106" t="s">
        <v>238</v>
      </c>
      <c r="G218" s="122" t="s">
        <v>17</v>
      </c>
      <c r="H218" s="327"/>
      <c r="I218" s="322"/>
      <c r="J218" s="34"/>
      <c r="K218" s="34"/>
      <c r="L218" s="63" t="e">
        <f>ROUND(((K218/J218)*100),0)</f>
        <v>#DIV/0!</v>
      </c>
      <c r="M218" s="62" t="e">
        <f>IF(L218&lt;=84,"DEFICIENTE",IF(L218&lt;=89,"REGULAR",IF(L218&lt;=94,"BUENO","MUY BUENO")))</f>
        <v>#DIV/0!</v>
      </c>
      <c r="N218" s="329"/>
      <c r="O218" s="329"/>
      <c r="P218" s="329"/>
      <c r="Q218" s="329"/>
    </row>
    <row r="220" spans="1:17" ht="18.75" x14ac:dyDescent="0.25">
      <c r="A220" s="46" t="s">
        <v>31</v>
      </c>
      <c r="B220" s="47"/>
      <c r="C220" s="48"/>
      <c r="D220" s="49"/>
      <c r="E220" s="47"/>
      <c r="F220" s="50"/>
      <c r="G220" s="51"/>
      <c r="H220" s="52"/>
      <c r="I220" s="53"/>
      <c r="J220" s="54"/>
      <c r="K220" s="54"/>
      <c r="L220" s="55"/>
      <c r="M220" s="58"/>
      <c r="N220" s="59"/>
      <c r="O220" s="59"/>
      <c r="P220" s="60"/>
      <c r="Q220" s="61"/>
    </row>
    <row r="221" spans="1:17" x14ac:dyDescent="0.25">
      <c r="A221" s="80" t="s">
        <v>91</v>
      </c>
      <c r="B221" s="64"/>
      <c r="C221" s="64"/>
      <c r="D221" s="64"/>
      <c r="E221" s="64"/>
      <c r="F221" s="64"/>
      <c r="G221" s="64"/>
      <c r="H221" s="64"/>
      <c r="I221" s="64"/>
      <c r="J221" s="64"/>
      <c r="K221" s="64"/>
      <c r="L221" s="64"/>
      <c r="M221" s="64"/>
      <c r="N221" s="65"/>
      <c r="O221" s="65"/>
      <c r="P221" s="66"/>
      <c r="Q221" s="67"/>
    </row>
    <row r="222" spans="1:17" ht="36" x14ac:dyDescent="0.25">
      <c r="A222" s="345" t="s">
        <v>12</v>
      </c>
      <c r="B222" s="347" t="s">
        <v>92</v>
      </c>
      <c r="C222" s="348" t="s">
        <v>150</v>
      </c>
      <c r="D222" s="349" t="s">
        <v>93</v>
      </c>
      <c r="E222" s="101" t="s">
        <v>151</v>
      </c>
      <c r="F222" s="102" t="s">
        <v>152</v>
      </c>
      <c r="G222" s="100" t="s">
        <v>153</v>
      </c>
      <c r="H222" s="351" t="s">
        <v>94</v>
      </c>
      <c r="I222" s="352" t="s">
        <v>95</v>
      </c>
      <c r="J222" s="92"/>
      <c r="K222" s="62"/>
      <c r="L222" s="63" t="e">
        <f>ROUND(((K222/J222)*100),0)</f>
        <v>#DIV/0!</v>
      </c>
      <c r="M222" s="62" t="e">
        <f>IF(L222&lt;=84,"DEFICIENTE",IF(L222&lt;=89,"REGULAR",IF(L222&lt;=94,"BUENO","MUY BUENO")))</f>
        <v>#DIV/0!</v>
      </c>
      <c r="N222" s="355">
        <f>J222</f>
        <v>0</v>
      </c>
      <c r="O222" s="355">
        <f>K222</f>
        <v>0</v>
      </c>
      <c r="P222" s="355" t="e">
        <f>ROUND(((O222/N222)*100),0)</f>
        <v>#DIV/0!</v>
      </c>
      <c r="Q222" s="355" t="e">
        <f>IF(P222&lt;=84,"DEFICIENTE",IF(P222&lt;=89,"REGULAR",IF(P222&lt;=94,"BUENO","MUY BUENO")))</f>
        <v>#DIV/0!</v>
      </c>
    </row>
    <row r="223" spans="1:17" ht="60" x14ac:dyDescent="0.25">
      <c r="A223" s="345"/>
      <c r="B223" s="347"/>
      <c r="C223" s="348"/>
      <c r="D223" s="350"/>
      <c r="E223" s="103" t="s">
        <v>154</v>
      </c>
      <c r="F223" s="94" t="s">
        <v>142</v>
      </c>
      <c r="G223" s="104" t="s">
        <v>153</v>
      </c>
      <c r="H223" s="351"/>
      <c r="I223" s="353"/>
      <c r="J223" s="93"/>
      <c r="K223" s="56"/>
      <c r="L223" s="57"/>
      <c r="M223" s="56"/>
      <c r="N223" s="356"/>
      <c r="O223" s="356"/>
      <c r="P223" s="356"/>
      <c r="Q223" s="356"/>
    </row>
    <row r="224" spans="1:17" ht="60" x14ac:dyDescent="0.25">
      <c r="A224" s="345"/>
      <c r="B224" s="347"/>
      <c r="C224" s="357" t="s">
        <v>155</v>
      </c>
      <c r="D224" s="360" t="s">
        <v>96</v>
      </c>
      <c r="E224" s="95" t="s">
        <v>143</v>
      </c>
      <c r="F224" s="96" t="s">
        <v>144</v>
      </c>
      <c r="G224" s="97" t="s">
        <v>145</v>
      </c>
      <c r="H224" s="363" t="s">
        <v>94</v>
      </c>
      <c r="I224" s="353"/>
      <c r="J224" s="93"/>
      <c r="K224" s="56"/>
      <c r="L224" s="57"/>
      <c r="M224" s="56"/>
      <c r="N224" s="355">
        <f>J226</f>
        <v>0</v>
      </c>
      <c r="O224" s="355">
        <f>K226</f>
        <v>0</v>
      </c>
      <c r="P224" s="355" t="e">
        <f>ROUND(((O224/N224)*100),0)</f>
        <v>#DIV/0!</v>
      </c>
      <c r="Q224" s="355" t="e">
        <f>IF(P224&lt;=84,"DEFICIENTE",IF(P224&lt;=89,"REGULAR",IF(P224&lt;=94,"BUENO","MUY BUENO")))</f>
        <v>#DIV/0!</v>
      </c>
    </row>
    <row r="225" spans="1:17" ht="48" x14ac:dyDescent="0.25">
      <c r="A225" s="345"/>
      <c r="B225" s="347"/>
      <c r="C225" s="358"/>
      <c r="D225" s="361"/>
      <c r="E225" s="95" t="s">
        <v>146</v>
      </c>
      <c r="F225" s="96" t="s">
        <v>147</v>
      </c>
      <c r="G225" s="97" t="s">
        <v>145</v>
      </c>
      <c r="H225" s="363"/>
      <c r="I225" s="353"/>
      <c r="J225" s="93"/>
      <c r="K225" s="56"/>
      <c r="L225" s="57"/>
      <c r="M225" s="56"/>
      <c r="N225" s="364"/>
      <c r="O225" s="364"/>
      <c r="P225" s="364"/>
      <c r="Q225" s="364"/>
    </row>
    <row r="226" spans="1:17" ht="60" x14ac:dyDescent="0.25">
      <c r="A226" s="346"/>
      <c r="B226" s="347"/>
      <c r="C226" s="359"/>
      <c r="D226" s="362"/>
      <c r="E226" s="98" t="s">
        <v>148</v>
      </c>
      <c r="F226" s="99" t="s">
        <v>149</v>
      </c>
      <c r="G226" s="100" t="s">
        <v>145</v>
      </c>
      <c r="H226" s="363"/>
      <c r="I226" s="354"/>
      <c r="J226" s="93"/>
      <c r="K226" s="34"/>
      <c r="L226" s="63" t="e">
        <f t="shared" ref="L226:L241" si="28">ROUND(((K226/J226)*100),0)</f>
        <v>#DIV/0!</v>
      </c>
      <c r="M226" s="34"/>
      <c r="N226" s="356"/>
      <c r="O226" s="356"/>
      <c r="P226" s="356"/>
      <c r="Q226" s="356"/>
    </row>
    <row r="227" spans="1:17" ht="24" x14ac:dyDescent="0.25">
      <c r="A227" s="300" t="s">
        <v>14</v>
      </c>
      <c r="B227" s="365" t="s">
        <v>156</v>
      </c>
      <c r="C227" s="323" t="s">
        <v>157</v>
      </c>
      <c r="D227" s="368" t="s">
        <v>158</v>
      </c>
      <c r="E227" s="98" t="s">
        <v>159</v>
      </c>
      <c r="F227" s="105" t="s">
        <v>160</v>
      </c>
      <c r="G227" s="100" t="s">
        <v>161</v>
      </c>
      <c r="H227" s="351" t="s">
        <v>97</v>
      </c>
      <c r="I227" s="304" t="s">
        <v>98</v>
      </c>
      <c r="J227" s="93"/>
      <c r="K227" s="34"/>
      <c r="L227" s="63" t="e">
        <f t="shared" si="28"/>
        <v>#DIV/0!</v>
      </c>
      <c r="M227" s="62" t="e">
        <f t="shared" ref="M227:M240" si="29">IF(L227&lt;=84,"DEFICIENTE",IF(L227&lt;=89,"REGULAR",IF(L227&lt;=94,"BUENO","MUY BUENO")))</f>
        <v>#DIV/0!</v>
      </c>
      <c r="N227" s="330">
        <f>J229</f>
        <v>0</v>
      </c>
      <c r="O227" s="330">
        <f>K229</f>
        <v>0</v>
      </c>
      <c r="P227" s="338" t="e">
        <f>ROUND(((O227/N227)*100),0)</f>
        <v>#DIV/0!</v>
      </c>
      <c r="Q227" s="338" t="e">
        <f>IF(P227&lt;=84,"DEFICIENTE",IF(P227&lt;=89,"REGULAR",IF(P227&lt;=94,"BUENO","MUY BUENO")))</f>
        <v>#DIV/0!</v>
      </c>
    </row>
    <row r="228" spans="1:17" ht="36" x14ac:dyDescent="0.25">
      <c r="A228" s="301"/>
      <c r="B228" s="366"/>
      <c r="C228" s="324"/>
      <c r="D228" s="349"/>
      <c r="E228" s="98" t="s">
        <v>162</v>
      </c>
      <c r="F228" s="105" t="s">
        <v>163</v>
      </c>
      <c r="G228" s="100" t="s">
        <v>164</v>
      </c>
      <c r="H228" s="351"/>
      <c r="I228" s="305"/>
      <c r="J228" s="93"/>
      <c r="K228" s="34"/>
      <c r="L228" s="63" t="e">
        <f t="shared" si="28"/>
        <v>#DIV/0!</v>
      </c>
      <c r="M228" s="62" t="e">
        <f t="shared" si="29"/>
        <v>#DIV/0!</v>
      </c>
      <c r="N228" s="331"/>
      <c r="O228" s="331"/>
      <c r="P228" s="339"/>
      <c r="Q228" s="339"/>
    </row>
    <row r="229" spans="1:17" ht="36" x14ac:dyDescent="0.25">
      <c r="A229" s="301"/>
      <c r="B229" s="366"/>
      <c r="C229" s="324"/>
      <c r="D229" s="349"/>
      <c r="E229" s="98" t="s">
        <v>165</v>
      </c>
      <c r="F229" s="105" t="s">
        <v>166</v>
      </c>
      <c r="G229" s="100" t="s">
        <v>167</v>
      </c>
      <c r="H229" s="351"/>
      <c r="I229" s="305"/>
      <c r="J229" s="93"/>
      <c r="K229" s="34"/>
      <c r="L229" s="63" t="e">
        <f t="shared" si="28"/>
        <v>#DIV/0!</v>
      </c>
      <c r="M229" s="62" t="e">
        <f t="shared" si="29"/>
        <v>#DIV/0!</v>
      </c>
      <c r="N229" s="331"/>
      <c r="O229" s="331"/>
      <c r="P229" s="339"/>
      <c r="Q229" s="339"/>
    </row>
    <row r="230" spans="1:17" ht="48" x14ac:dyDescent="0.25">
      <c r="A230" s="301"/>
      <c r="B230" s="366"/>
      <c r="C230" s="357" t="s">
        <v>168</v>
      </c>
      <c r="D230" s="308" t="s">
        <v>169</v>
      </c>
      <c r="E230" s="98" t="s">
        <v>170</v>
      </c>
      <c r="F230" s="105" t="s">
        <v>171</v>
      </c>
      <c r="G230" s="100" t="s">
        <v>172</v>
      </c>
      <c r="H230" s="363" t="s">
        <v>173</v>
      </c>
      <c r="I230" s="305"/>
      <c r="J230" s="93"/>
      <c r="K230" s="34"/>
      <c r="L230" s="63" t="e">
        <f t="shared" si="28"/>
        <v>#DIV/0!</v>
      </c>
      <c r="M230" s="62" t="e">
        <f t="shared" si="29"/>
        <v>#DIV/0!</v>
      </c>
      <c r="N230" s="330">
        <f>J230</f>
        <v>0</v>
      </c>
      <c r="O230" s="330">
        <f>K230</f>
        <v>0</v>
      </c>
      <c r="P230" s="330" t="e">
        <f>ROUND(((O230/N230)*100),0)</f>
        <v>#DIV/0!</v>
      </c>
      <c r="Q230" s="330" t="e">
        <f>IF(P230&lt;=84,"DEFICIENTE",IF(P230&lt;=89,"REGULAR",IF(P230&lt;=94,"BUENO","MUY BUENO")))</f>
        <v>#DIV/0!</v>
      </c>
    </row>
    <row r="231" spans="1:17" ht="72" x14ac:dyDescent="0.25">
      <c r="A231" s="301"/>
      <c r="B231" s="366"/>
      <c r="C231" s="358"/>
      <c r="D231" s="308"/>
      <c r="E231" s="98" t="s">
        <v>174</v>
      </c>
      <c r="F231" s="105" t="s">
        <v>175</v>
      </c>
      <c r="G231" s="100" t="s">
        <v>176</v>
      </c>
      <c r="H231" s="363"/>
      <c r="I231" s="305"/>
      <c r="J231" s="93"/>
      <c r="K231" s="34"/>
      <c r="L231" s="63" t="e">
        <f t="shared" si="28"/>
        <v>#DIV/0!</v>
      </c>
      <c r="M231" s="62" t="e">
        <f t="shared" si="29"/>
        <v>#DIV/0!</v>
      </c>
      <c r="N231" s="331"/>
      <c r="O231" s="331"/>
      <c r="P231" s="331"/>
      <c r="Q231" s="331"/>
    </row>
    <row r="232" spans="1:17" ht="72" x14ac:dyDescent="0.25">
      <c r="A232" s="301"/>
      <c r="B232" s="366"/>
      <c r="C232" s="332" t="s">
        <v>177</v>
      </c>
      <c r="D232" s="334" t="s">
        <v>178</v>
      </c>
      <c r="E232" s="98" t="s">
        <v>179</v>
      </c>
      <c r="F232" s="105" t="s">
        <v>180</v>
      </c>
      <c r="G232" s="100" t="s">
        <v>176</v>
      </c>
      <c r="H232" s="336" t="s">
        <v>181</v>
      </c>
      <c r="I232" s="305"/>
      <c r="J232" s="93"/>
      <c r="K232" s="68"/>
      <c r="L232" s="63" t="e">
        <f t="shared" si="28"/>
        <v>#DIV/0!</v>
      </c>
      <c r="M232" s="62" t="e">
        <f t="shared" si="29"/>
        <v>#DIV/0!</v>
      </c>
      <c r="N232" s="338">
        <f>J232</f>
        <v>0</v>
      </c>
      <c r="O232" s="338">
        <f>K232</f>
        <v>0</v>
      </c>
      <c r="P232" s="330" t="e">
        <f>ROUND(((O232/N232)*100),0)</f>
        <v>#DIV/0!</v>
      </c>
      <c r="Q232" s="330" t="e">
        <f>IF(P232&lt;=84,"DEFICIENTE",IF(P232&lt;=89,"REGULAR",IF(P232&lt;=94,"BUENO","MUY BUENO")))</f>
        <v>#DIV/0!</v>
      </c>
    </row>
    <row r="233" spans="1:17" ht="36" x14ac:dyDescent="0.25">
      <c r="A233" s="301"/>
      <c r="B233" s="367"/>
      <c r="C233" s="333"/>
      <c r="D233" s="335"/>
      <c r="E233" s="98" t="s">
        <v>182</v>
      </c>
      <c r="F233" s="105" t="s">
        <v>183</v>
      </c>
      <c r="G233" s="100" t="s">
        <v>184</v>
      </c>
      <c r="H233" s="337"/>
      <c r="I233" s="305"/>
      <c r="J233" s="93"/>
      <c r="K233" s="68"/>
      <c r="L233" s="63" t="e">
        <f t="shared" si="28"/>
        <v>#DIV/0!</v>
      </c>
      <c r="M233" s="62" t="e">
        <f t="shared" si="29"/>
        <v>#DIV/0!</v>
      </c>
      <c r="N233" s="339"/>
      <c r="O233" s="339"/>
      <c r="P233" s="331"/>
      <c r="Q233" s="331"/>
    </row>
    <row r="234" spans="1:17" ht="60" x14ac:dyDescent="0.25">
      <c r="A234" s="300" t="s">
        <v>15</v>
      </c>
      <c r="B234" s="340" t="s">
        <v>185</v>
      </c>
      <c r="C234" s="307" t="s">
        <v>186</v>
      </c>
      <c r="D234" s="308" t="s">
        <v>187</v>
      </c>
      <c r="E234" s="98" t="s">
        <v>188</v>
      </c>
      <c r="F234" s="106" t="s">
        <v>189</v>
      </c>
      <c r="G234" s="100" t="s">
        <v>190</v>
      </c>
      <c r="H234" s="342" t="s">
        <v>191</v>
      </c>
      <c r="I234" s="343" t="s">
        <v>99</v>
      </c>
      <c r="J234" s="93"/>
      <c r="K234" s="68"/>
      <c r="L234" s="63" t="e">
        <f t="shared" si="28"/>
        <v>#DIV/0!</v>
      </c>
      <c r="M234" s="62" t="e">
        <f t="shared" si="29"/>
        <v>#DIV/0!</v>
      </c>
      <c r="N234" s="338">
        <f>J234</f>
        <v>0</v>
      </c>
      <c r="O234" s="338">
        <f>K234</f>
        <v>0</v>
      </c>
      <c r="P234" s="330" t="e">
        <f>ROUND(((O234/N234)*100),0)</f>
        <v>#DIV/0!</v>
      </c>
      <c r="Q234" s="330" t="e">
        <f>IF(P234&lt;=84,"DEFICIENTE",IF(P234&lt;=89,"REGULAR",IF(P234&lt;=94,"BUENO","MUY BUENO")))</f>
        <v>#DIV/0!</v>
      </c>
    </row>
    <row r="235" spans="1:17" ht="36" x14ac:dyDescent="0.25">
      <c r="A235" s="301"/>
      <c r="B235" s="341"/>
      <c r="C235" s="307"/>
      <c r="D235" s="308"/>
      <c r="E235" s="98" t="s">
        <v>192</v>
      </c>
      <c r="F235" s="106" t="s">
        <v>193</v>
      </c>
      <c r="G235" s="100" t="s">
        <v>194</v>
      </c>
      <c r="H235" s="342"/>
      <c r="I235" s="344"/>
      <c r="J235" s="93"/>
      <c r="K235" s="68"/>
      <c r="L235" s="63" t="e">
        <f t="shared" si="28"/>
        <v>#DIV/0!</v>
      </c>
      <c r="M235" s="62" t="e">
        <f t="shared" si="29"/>
        <v>#DIV/0!</v>
      </c>
      <c r="N235" s="339"/>
      <c r="O235" s="339"/>
      <c r="P235" s="331"/>
      <c r="Q235" s="331"/>
    </row>
    <row r="236" spans="1:17" ht="72" x14ac:dyDescent="0.25">
      <c r="A236" s="300" t="s">
        <v>16</v>
      </c>
      <c r="B236" s="302" t="s">
        <v>195</v>
      </c>
      <c r="C236" s="107" t="s">
        <v>196</v>
      </c>
      <c r="D236" s="108" t="s">
        <v>197</v>
      </c>
      <c r="E236" s="98" t="s">
        <v>198</v>
      </c>
      <c r="F236" s="106" t="s">
        <v>199</v>
      </c>
      <c r="G236" s="109" t="s">
        <v>200</v>
      </c>
      <c r="H236" s="110" t="s">
        <v>100</v>
      </c>
      <c r="I236" s="304" t="s">
        <v>95</v>
      </c>
      <c r="J236" s="93">
        <v>2</v>
      </c>
      <c r="K236" s="34"/>
      <c r="L236" s="63">
        <f t="shared" si="28"/>
        <v>0</v>
      </c>
      <c r="M236" s="62" t="str">
        <f t="shared" si="29"/>
        <v>DEFICIENTE</v>
      </c>
      <c r="N236" s="84">
        <f t="shared" ref="N236:O238" si="30">J236</f>
        <v>2</v>
      </c>
      <c r="O236" s="84">
        <f t="shared" si="30"/>
        <v>0</v>
      </c>
      <c r="P236" s="84">
        <f>ROUND(((O236/N236)*100),0)</f>
        <v>0</v>
      </c>
      <c r="Q236" s="84" t="str">
        <f>IF(P236&lt;=84,"DEFICIENTE",IF(P236&lt;=89,"REGULAR",IF(P236&lt;=94,"BUENO","MUY BUENO")))</f>
        <v>DEFICIENTE</v>
      </c>
    </row>
    <row r="237" spans="1:17" ht="108" x14ac:dyDescent="0.25">
      <c r="A237" s="301"/>
      <c r="B237" s="303"/>
      <c r="C237" s="111" t="s">
        <v>201</v>
      </c>
      <c r="D237" s="112" t="s">
        <v>202</v>
      </c>
      <c r="E237" s="98" t="s">
        <v>203</v>
      </c>
      <c r="F237" s="106" t="s">
        <v>204</v>
      </c>
      <c r="G237" s="109" t="s">
        <v>205</v>
      </c>
      <c r="H237" s="113" t="s">
        <v>101</v>
      </c>
      <c r="I237" s="305"/>
      <c r="J237" s="34"/>
      <c r="K237" s="34"/>
      <c r="L237" s="63" t="e">
        <f t="shared" si="28"/>
        <v>#DIV/0!</v>
      </c>
      <c r="M237" s="62" t="e">
        <f t="shared" si="29"/>
        <v>#DIV/0!</v>
      </c>
      <c r="N237" s="84">
        <f t="shared" si="30"/>
        <v>0</v>
      </c>
      <c r="O237" s="84">
        <f t="shared" si="30"/>
        <v>0</v>
      </c>
      <c r="P237" s="84" t="e">
        <f>ROUND(((O237/N237)*100),0)</f>
        <v>#DIV/0!</v>
      </c>
      <c r="Q237" s="84" t="e">
        <f>IF(P237&lt;=84,"DEFICIENTE",IF(P237&lt;=89,"REGULAR",IF(P237&lt;=94,"BUENO","MUY BUENO")))</f>
        <v>#DIV/0!</v>
      </c>
    </row>
    <row r="238" spans="1:17" ht="120" x14ac:dyDescent="0.25">
      <c r="A238" s="301"/>
      <c r="B238" s="303"/>
      <c r="C238" s="107" t="s">
        <v>206</v>
      </c>
      <c r="D238" s="108" t="s">
        <v>207</v>
      </c>
      <c r="E238" s="98" t="s">
        <v>208</v>
      </c>
      <c r="F238" s="106" t="s">
        <v>209</v>
      </c>
      <c r="G238" s="109" t="s">
        <v>210</v>
      </c>
      <c r="H238" s="114" t="s">
        <v>211</v>
      </c>
      <c r="I238" s="305"/>
      <c r="J238" s="34"/>
      <c r="K238" s="34"/>
      <c r="L238" s="63" t="e">
        <f t="shared" si="28"/>
        <v>#DIV/0!</v>
      </c>
      <c r="M238" s="62" t="e">
        <f t="shared" si="29"/>
        <v>#DIV/0!</v>
      </c>
      <c r="N238" s="85">
        <f t="shared" si="30"/>
        <v>0</v>
      </c>
      <c r="O238" s="85">
        <f t="shared" si="30"/>
        <v>0</v>
      </c>
      <c r="P238" s="85" t="e">
        <f>ROUND(((O238/N238)*100),0)</f>
        <v>#DIV/0!</v>
      </c>
      <c r="Q238" s="85" t="e">
        <f>IF(P238&lt;=84,"DEFICIENTE",IF(P238&lt;=89,"REGULAR",IF(P238&lt;=94,"BUENO","MUY BUENO")))</f>
        <v>#DIV/0!</v>
      </c>
    </row>
    <row r="239" spans="1:17" ht="60" x14ac:dyDescent="0.25">
      <c r="A239" s="300" t="s">
        <v>102</v>
      </c>
      <c r="B239" s="306" t="s">
        <v>212</v>
      </c>
      <c r="C239" s="307" t="s">
        <v>213</v>
      </c>
      <c r="D239" s="308" t="s">
        <v>214</v>
      </c>
      <c r="E239" s="98" t="s">
        <v>215</v>
      </c>
      <c r="F239" s="106" t="s">
        <v>216</v>
      </c>
      <c r="G239" s="100" t="s">
        <v>217</v>
      </c>
      <c r="H239" s="309" t="s">
        <v>103</v>
      </c>
      <c r="I239" s="310" t="s">
        <v>104</v>
      </c>
      <c r="J239" s="34"/>
      <c r="K239" s="34"/>
      <c r="L239" s="63" t="e">
        <f t="shared" si="28"/>
        <v>#DIV/0!</v>
      </c>
      <c r="M239" s="62" t="e">
        <f t="shared" si="29"/>
        <v>#DIV/0!</v>
      </c>
      <c r="N239" s="312">
        <f>J240</f>
        <v>0</v>
      </c>
      <c r="O239" s="312">
        <f>K240</f>
        <v>0</v>
      </c>
      <c r="P239" s="312" t="e">
        <f>ROUND(((O239/N239)*100),0)</f>
        <v>#DIV/0!</v>
      </c>
      <c r="Q239" s="312" t="e">
        <f>IF(P239&lt;=84,"DEFICIENTE",IF(P239&lt;=89,"REGULAR",IF(P239&lt;=94,"BUENO","MUY BUENO")))</f>
        <v>#DIV/0!</v>
      </c>
    </row>
    <row r="240" spans="1:17" ht="60" x14ac:dyDescent="0.25">
      <c r="A240" s="301"/>
      <c r="B240" s="306"/>
      <c r="C240" s="307"/>
      <c r="D240" s="308"/>
      <c r="E240" s="98" t="s">
        <v>218</v>
      </c>
      <c r="F240" s="106" t="s">
        <v>219</v>
      </c>
      <c r="G240" s="100" t="s">
        <v>220</v>
      </c>
      <c r="H240" s="309"/>
      <c r="I240" s="311"/>
      <c r="J240" s="34"/>
      <c r="K240" s="34"/>
      <c r="L240" s="63" t="e">
        <f t="shared" si="28"/>
        <v>#DIV/0!</v>
      </c>
      <c r="M240" s="62" t="e">
        <f t="shared" si="29"/>
        <v>#DIV/0!</v>
      </c>
      <c r="N240" s="313"/>
      <c r="O240" s="313"/>
      <c r="P240" s="313"/>
      <c r="Q240" s="313"/>
    </row>
    <row r="241" spans="1:17" ht="89.25" x14ac:dyDescent="0.25">
      <c r="A241" s="301"/>
      <c r="B241" s="306"/>
      <c r="C241" s="107" t="s">
        <v>221</v>
      </c>
      <c r="D241" s="108" t="s">
        <v>222</v>
      </c>
      <c r="E241" s="115" t="s">
        <v>223</v>
      </c>
      <c r="F241" s="106" t="s">
        <v>224</v>
      </c>
      <c r="G241" s="109" t="s">
        <v>225</v>
      </c>
      <c r="H241" s="116" t="s">
        <v>105</v>
      </c>
      <c r="I241" s="311"/>
      <c r="J241" s="34"/>
      <c r="K241" s="34"/>
      <c r="L241" s="63" t="e">
        <f t="shared" si="28"/>
        <v>#DIV/0!</v>
      </c>
      <c r="M241" s="34" t="e">
        <f t="shared" ref="M241" si="31">IF(L241&lt;=84,"DEFICIENTE",IF(L241&lt;=89,"REGULAR",IF(L241&lt;=94,"BUENO","MUY BUENO")))</f>
        <v>#DIV/0!</v>
      </c>
      <c r="N241" s="85">
        <f>J241</f>
        <v>0</v>
      </c>
      <c r="O241" s="85">
        <f>K241</f>
        <v>0</v>
      </c>
      <c r="P241" s="85" t="e">
        <f>ROUND(((O241/N241)*100),0)</f>
        <v>#DIV/0!</v>
      </c>
      <c r="Q241" s="85" t="e">
        <f>IF(P241&lt;=84,"DEFICIENTE",IF(P241&lt;=89,"REGULAR",IF(P241&lt;=94,"BUENO","MUY BUENO")))</f>
        <v>#DIV/0!</v>
      </c>
    </row>
    <row r="242" spans="1:17" ht="16.5" x14ac:dyDescent="0.25">
      <c r="A242" s="36" t="s">
        <v>106</v>
      </c>
      <c r="B242" s="37"/>
      <c r="C242" s="38"/>
      <c r="D242" s="39"/>
      <c r="E242" s="40"/>
      <c r="F242" s="41"/>
      <c r="G242" s="42"/>
      <c r="H242" s="42"/>
      <c r="I242" s="43"/>
      <c r="J242" s="34"/>
      <c r="K242" s="34"/>
      <c r="L242" s="25"/>
      <c r="M242" s="34"/>
      <c r="N242" s="83"/>
      <c r="O242" s="83"/>
      <c r="P242" s="83"/>
      <c r="Q242" s="83"/>
    </row>
    <row r="243" spans="1:17" ht="25.5" x14ac:dyDescent="0.25">
      <c r="A243" s="314" t="s">
        <v>226</v>
      </c>
      <c r="B243" s="317" t="s">
        <v>107</v>
      </c>
      <c r="C243" s="44" t="s">
        <v>227</v>
      </c>
      <c r="D243" s="45" t="s">
        <v>108</v>
      </c>
      <c r="E243" s="117" t="s">
        <v>228</v>
      </c>
      <c r="F243" s="118" t="s">
        <v>229</v>
      </c>
      <c r="G243" s="119" t="s">
        <v>94</v>
      </c>
      <c r="H243" s="120" t="s">
        <v>94</v>
      </c>
      <c r="I243" s="320" t="s">
        <v>109</v>
      </c>
      <c r="J243" s="34"/>
      <c r="K243" s="34"/>
      <c r="L243" s="25" t="e">
        <f>ROUND(((K243/J243)*100),0)</f>
        <v>#DIV/0!</v>
      </c>
      <c r="M243" s="34" t="e">
        <f>IF(L243&lt;=84,"DEFICIENTE",IF(L243&lt;=89,"REGULAR",IF(L243&lt;=94,"BUENO","MUY BUENO")))</f>
        <v>#DIV/0!</v>
      </c>
      <c r="N243" s="6">
        <f>J243</f>
        <v>0</v>
      </c>
      <c r="O243" s="6">
        <f>K243</f>
        <v>0</v>
      </c>
      <c r="P243" s="6" t="e">
        <f>ROUND(((O243/N243)*100),0)</f>
        <v>#DIV/0!</v>
      </c>
      <c r="Q243" s="6" t="e">
        <f>IF(P243&lt;=84,"DEFICIENTE",IF(P243&lt;=89,"REGULAR",IF(P243&lt;=94,"BUENO","MUY BUENO")))</f>
        <v>#DIV/0!</v>
      </c>
    </row>
    <row r="244" spans="1:17" ht="25.5" x14ac:dyDescent="0.25">
      <c r="A244" s="315"/>
      <c r="B244" s="318"/>
      <c r="C244" s="323" t="s">
        <v>230</v>
      </c>
      <c r="D244" s="326" t="s">
        <v>110</v>
      </c>
      <c r="E244" s="121" t="s">
        <v>231</v>
      </c>
      <c r="F244" s="106" t="s">
        <v>232</v>
      </c>
      <c r="G244" s="122" t="s">
        <v>17</v>
      </c>
      <c r="H244" s="327" t="s">
        <v>111</v>
      </c>
      <c r="I244" s="321"/>
      <c r="J244" s="34"/>
      <c r="K244" s="34"/>
      <c r="L244" s="63" t="e">
        <f>ROUND(((K244/J244)*100),0)</f>
        <v>#DIV/0!</v>
      </c>
      <c r="M244" s="62" t="e">
        <f>IF(L244&lt;=84,"DEFICIENTE",IF(L244&lt;=89,"REGULAR",IF(L244&lt;=94,"BUENO","MUY BUENO")))</f>
        <v>#DIV/0!</v>
      </c>
      <c r="N244" s="312">
        <f>J244</f>
        <v>0</v>
      </c>
      <c r="O244" s="312">
        <f>K244</f>
        <v>0</v>
      </c>
      <c r="P244" s="312" t="e">
        <f>ROUND(((O244/N244)*100),0)</f>
        <v>#DIV/0!</v>
      </c>
      <c r="Q244" s="312" t="e">
        <f>IF(P244&lt;=84,"DEFICIENTE",IF(P244&lt;=89,"REGULAR",IF(P244&lt;=94,"BUENO","MUY BUENO")))</f>
        <v>#DIV/0!</v>
      </c>
    </row>
    <row r="245" spans="1:17" ht="36" x14ac:dyDescent="0.25">
      <c r="A245" s="315"/>
      <c r="B245" s="318"/>
      <c r="C245" s="324"/>
      <c r="D245" s="326"/>
      <c r="E245" s="121" t="s">
        <v>233</v>
      </c>
      <c r="F245" s="106" t="s">
        <v>234</v>
      </c>
      <c r="G245" s="122" t="s">
        <v>17</v>
      </c>
      <c r="H245" s="327"/>
      <c r="I245" s="321"/>
      <c r="J245" s="34"/>
      <c r="K245" s="34"/>
      <c r="L245" s="63" t="e">
        <f>ROUND(((K245/J245)*100),0)</f>
        <v>#DIV/0!</v>
      </c>
      <c r="M245" s="62" t="e">
        <f>IF(L245&lt;=84,"DEFICIENTE",IF(L245&lt;=89,"REGULAR",IF(L245&lt;=94,"BUENO","MUY BUENO")))</f>
        <v>#DIV/0!</v>
      </c>
      <c r="N245" s="328"/>
      <c r="O245" s="328"/>
      <c r="P245" s="328"/>
      <c r="Q245" s="328"/>
    </row>
    <row r="246" spans="1:17" ht="36" x14ac:dyDescent="0.25">
      <c r="A246" s="315"/>
      <c r="B246" s="318"/>
      <c r="C246" s="324"/>
      <c r="D246" s="326"/>
      <c r="E246" s="121" t="s">
        <v>235</v>
      </c>
      <c r="F246" s="106" t="s">
        <v>236</v>
      </c>
      <c r="G246" s="122" t="s">
        <v>17</v>
      </c>
      <c r="H246" s="327"/>
      <c r="I246" s="321"/>
      <c r="J246" s="34"/>
      <c r="K246" s="34"/>
      <c r="L246" s="63" t="e">
        <f>ROUND(((K246/J246)*100),0)</f>
        <v>#DIV/0!</v>
      </c>
      <c r="M246" s="62" t="e">
        <f>IF(L246&lt;=84,"DEFICIENTE",IF(L246&lt;=89,"REGULAR",IF(L246&lt;=94,"BUENO","MUY BUENO")))</f>
        <v>#DIV/0!</v>
      </c>
      <c r="N246" s="328"/>
      <c r="O246" s="328"/>
      <c r="P246" s="328"/>
      <c r="Q246" s="328"/>
    </row>
    <row r="247" spans="1:17" ht="36" x14ac:dyDescent="0.25">
      <c r="A247" s="316"/>
      <c r="B247" s="319"/>
      <c r="C247" s="325"/>
      <c r="D247" s="326"/>
      <c r="E247" s="121" t="s">
        <v>237</v>
      </c>
      <c r="F247" s="106" t="s">
        <v>238</v>
      </c>
      <c r="G247" s="122" t="s">
        <v>17</v>
      </c>
      <c r="H247" s="327"/>
      <c r="I247" s="322"/>
      <c r="J247" s="34"/>
      <c r="K247" s="34"/>
      <c r="L247" s="63" t="e">
        <f>ROUND(((K247/J247)*100),0)</f>
        <v>#DIV/0!</v>
      </c>
      <c r="M247" s="62" t="e">
        <f>IF(L247&lt;=84,"DEFICIENTE",IF(L247&lt;=89,"REGULAR",IF(L247&lt;=94,"BUENO","MUY BUENO")))</f>
        <v>#DIV/0!</v>
      </c>
      <c r="N247" s="329"/>
      <c r="O247" s="329"/>
      <c r="P247" s="329"/>
      <c r="Q247" s="329"/>
    </row>
    <row r="249" spans="1:17" ht="18.75" x14ac:dyDescent="0.25">
      <c r="A249" s="46" t="s">
        <v>114</v>
      </c>
      <c r="B249" s="47"/>
      <c r="C249" s="48"/>
      <c r="D249" s="49"/>
      <c r="E249" s="47"/>
      <c r="F249" s="50"/>
      <c r="G249" s="51"/>
      <c r="H249" s="52"/>
      <c r="I249" s="53"/>
      <c r="J249" s="54"/>
      <c r="K249" s="54"/>
      <c r="L249" s="55"/>
      <c r="M249" s="58"/>
      <c r="N249" s="59"/>
      <c r="O249" s="59"/>
      <c r="P249" s="60"/>
      <c r="Q249" s="61"/>
    </row>
    <row r="250" spans="1:17" x14ac:dyDescent="0.25">
      <c r="A250" s="80" t="s">
        <v>91</v>
      </c>
      <c r="B250" s="64"/>
      <c r="C250" s="64"/>
      <c r="D250" s="64"/>
      <c r="E250" s="64"/>
      <c r="F250" s="64"/>
      <c r="G250" s="64"/>
      <c r="H250" s="64"/>
      <c r="I250" s="64"/>
      <c r="J250" s="64"/>
      <c r="K250" s="64"/>
      <c r="L250" s="64"/>
      <c r="M250" s="64"/>
      <c r="N250" s="65"/>
      <c r="O250" s="65"/>
      <c r="P250" s="66"/>
      <c r="Q250" s="67"/>
    </row>
    <row r="251" spans="1:17" ht="36" x14ac:dyDescent="0.25">
      <c r="A251" s="345" t="s">
        <v>12</v>
      </c>
      <c r="B251" s="347" t="s">
        <v>92</v>
      </c>
      <c r="C251" s="348" t="s">
        <v>150</v>
      </c>
      <c r="D251" s="349" t="s">
        <v>93</v>
      </c>
      <c r="E251" s="101" t="s">
        <v>151</v>
      </c>
      <c r="F251" s="102" t="s">
        <v>152</v>
      </c>
      <c r="G251" s="100" t="s">
        <v>153</v>
      </c>
      <c r="H251" s="351" t="s">
        <v>94</v>
      </c>
      <c r="I251" s="352" t="s">
        <v>95</v>
      </c>
      <c r="J251" s="92"/>
      <c r="K251" s="62"/>
      <c r="L251" s="63" t="e">
        <f>ROUND(((K251/J251)*100),0)</f>
        <v>#DIV/0!</v>
      </c>
      <c r="M251" s="62" t="e">
        <f>IF(L251&lt;=84,"DEFICIENTE",IF(L251&lt;=89,"REGULAR",IF(L251&lt;=94,"BUENO","MUY BUENO")))</f>
        <v>#DIV/0!</v>
      </c>
      <c r="N251" s="355">
        <f>J251</f>
        <v>0</v>
      </c>
      <c r="O251" s="355">
        <f>K251</f>
        <v>0</v>
      </c>
      <c r="P251" s="355" t="e">
        <f>ROUND(((O251/N251)*100),0)</f>
        <v>#DIV/0!</v>
      </c>
      <c r="Q251" s="355" t="e">
        <f>IF(P251&lt;=84,"DEFICIENTE",IF(P251&lt;=89,"REGULAR",IF(P251&lt;=94,"BUENO","MUY BUENO")))</f>
        <v>#DIV/0!</v>
      </c>
    </row>
    <row r="252" spans="1:17" ht="60" x14ac:dyDescent="0.25">
      <c r="A252" s="345"/>
      <c r="B252" s="347"/>
      <c r="C252" s="348"/>
      <c r="D252" s="350"/>
      <c r="E252" s="103" t="s">
        <v>154</v>
      </c>
      <c r="F252" s="94" t="s">
        <v>142</v>
      </c>
      <c r="G252" s="104" t="s">
        <v>153</v>
      </c>
      <c r="H252" s="351"/>
      <c r="I252" s="353"/>
      <c r="J252" s="93"/>
      <c r="K252" s="56"/>
      <c r="L252" s="57"/>
      <c r="M252" s="56"/>
      <c r="N252" s="356"/>
      <c r="O252" s="356"/>
      <c r="P252" s="356"/>
      <c r="Q252" s="356"/>
    </row>
    <row r="253" spans="1:17" ht="60" x14ac:dyDescent="0.25">
      <c r="A253" s="345"/>
      <c r="B253" s="347"/>
      <c r="C253" s="357" t="s">
        <v>155</v>
      </c>
      <c r="D253" s="360" t="s">
        <v>96</v>
      </c>
      <c r="E253" s="95" t="s">
        <v>143</v>
      </c>
      <c r="F253" s="96" t="s">
        <v>144</v>
      </c>
      <c r="G253" s="97" t="s">
        <v>145</v>
      </c>
      <c r="H253" s="363" t="s">
        <v>94</v>
      </c>
      <c r="I253" s="353"/>
      <c r="J253" s="93"/>
      <c r="K253" s="56"/>
      <c r="L253" s="57"/>
      <c r="M253" s="56"/>
      <c r="N253" s="355">
        <f>J255</f>
        <v>0</v>
      </c>
      <c r="O253" s="355">
        <f>K255</f>
        <v>0</v>
      </c>
      <c r="P253" s="355" t="e">
        <f>ROUND(((O253/N253)*100),0)</f>
        <v>#DIV/0!</v>
      </c>
      <c r="Q253" s="355" t="e">
        <f>IF(P253&lt;=84,"DEFICIENTE",IF(P253&lt;=89,"REGULAR",IF(P253&lt;=94,"BUENO","MUY BUENO")))</f>
        <v>#DIV/0!</v>
      </c>
    </row>
    <row r="254" spans="1:17" ht="48" x14ac:dyDescent="0.25">
      <c r="A254" s="345"/>
      <c r="B254" s="347"/>
      <c r="C254" s="358"/>
      <c r="D254" s="361"/>
      <c r="E254" s="95" t="s">
        <v>146</v>
      </c>
      <c r="F254" s="96" t="s">
        <v>147</v>
      </c>
      <c r="G254" s="97" t="s">
        <v>145</v>
      </c>
      <c r="H254" s="363"/>
      <c r="I254" s="353"/>
      <c r="J254" s="93"/>
      <c r="K254" s="56"/>
      <c r="L254" s="57"/>
      <c r="M254" s="56"/>
      <c r="N254" s="364"/>
      <c r="O254" s="364"/>
      <c r="P254" s="364"/>
      <c r="Q254" s="364"/>
    </row>
    <row r="255" spans="1:17" ht="60" x14ac:dyDescent="0.25">
      <c r="A255" s="346"/>
      <c r="B255" s="347"/>
      <c r="C255" s="359"/>
      <c r="D255" s="362"/>
      <c r="E255" s="98" t="s">
        <v>148</v>
      </c>
      <c r="F255" s="99" t="s">
        <v>149</v>
      </c>
      <c r="G255" s="100" t="s">
        <v>145</v>
      </c>
      <c r="H255" s="363"/>
      <c r="I255" s="354"/>
      <c r="J255" s="93"/>
      <c r="K255" s="34"/>
      <c r="L255" s="63" t="e">
        <f t="shared" ref="L255:L270" si="32">ROUND(((K255/J255)*100),0)</f>
        <v>#DIV/0!</v>
      </c>
      <c r="M255" s="34"/>
      <c r="N255" s="356"/>
      <c r="O255" s="356"/>
      <c r="P255" s="356"/>
      <c r="Q255" s="356"/>
    </row>
    <row r="256" spans="1:17" ht="24" x14ac:dyDescent="0.25">
      <c r="A256" s="300" t="s">
        <v>14</v>
      </c>
      <c r="B256" s="365" t="s">
        <v>156</v>
      </c>
      <c r="C256" s="323" t="s">
        <v>157</v>
      </c>
      <c r="D256" s="368" t="s">
        <v>158</v>
      </c>
      <c r="E256" s="98" t="s">
        <v>159</v>
      </c>
      <c r="F256" s="105" t="s">
        <v>160</v>
      </c>
      <c r="G256" s="100" t="s">
        <v>161</v>
      </c>
      <c r="H256" s="351" t="s">
        <v>97</v>
      </c>
      <c r="I256" s="304" t="s">
        <v>98</v>
      </c>
      <c r="J256" s="93"/>
      <c r="K256" s="34"/>
      <c r="L256" s="63" t="e">
        <f t="shared" si="32"/>
        <v>#DIV/0!</v>
      </c>
      <c r="M256" s="62" t="e">
        <f t="shared" ref="M256:M269" si="33">IF(L256&lt;=84,"DEFICIENTE",IF(L256&lt;=89,"REGULAR",IF(L256&lt;=94,"BUENO","MUY BUENO")))</f>
        <v>#DIV/0!</v>
      </c>
      <c r="N256" s="330">
        <f>J258</f>
        <v>0</v>
      </c>
      <c r="O256" s="330">
        <f>K258</f>
        <v>0</v>
      </c>
      <c r="P256" s="338" t="e">
        <f>ROUND(((O256/N256)*100),0)</f>
        <v>#DIV/0!</v>
      </c>
      <c r="Q256" s="338" t="e">
        <f>IF(P256&lt;=84,"DEFICIENTE",IF(P256&lt;=89,"REGULAR",IF(P256&lt;=94,"BUENO","MUY BUENO")))</f>
        <v>#DIV/0!</v>
      </c>
    </row>
    <row r="257" spans="1:17" ht="36" x14ac:dyDescent="0.25">
      <c r="A257" s="301"/>
      <c r="B257" s="366"/>
      <c r="C257" s="324"/>
      <c r="D257" s="349"/>
      <c r="E257" s="98" t="s">
        <v>162</v>
      </c>
      <c r="F257" s="105" t="s">
        <v>163</v>
      </c>
      <c r="G257" s="100" t="s">
        <v>164</v>
      </c>
      <c r="H257" s="351"/>
      <c r="I257" s="305"/>
      <c r="J257" s="93"/>
      <c r="K257" s="34"/>
      <c r="L257" s="63" t="e">
        <f t="shared" si="32"/>
        <v>#DIV/0!</v>
      </c>
      <c r="M257" s="62" t="e">
        <f t="shared" si="33"/>
        <v>#DIV/0!</v>
      </c>
      <c r="N257" s="331"/>
      <c r="O257" s="331"/>
      <c r="P257" s="339"/>
      <c r="Q257" s="339"/>
    </row>
    <row r="258" spans="1:17" ht="36" x14ac:dyDescent="0.25">
      <c r="A258" s="301"/>
      <c r="B258" s="366"/>
      <c r="C258" s="324"/>
      <c r="D258" s="349"/>
      <c r="E258" s="98" t="s">
        <v>165</v>
      </c>
      <c r="F258" s="105" t="s">
        <v>166</v>
      </c>
      <c r="G258" s="100" t="s">
        <v>167</v>
      </c>
      <c r="H258" s="351"/>
      <c r="I258" s="305"/>
      <c r="J258" s="93"/>
      <c r="K258" s="34"/>
      <c r="L258" s="63" t="e">
        <f t="shared" si="32"/>
        <v>#DIV/0!</v>
      </c>
      <c r="M258" s="62" t="e">
        <f t="shared" si="33"/>
        <v>#DIV/0!</v>
      </c>
      <c r="N258" s="331"/>
      <c r="O258" s="331"/>
      <c r="P258" s="339"/>
      <c r="Q258" s="339"/>
    </row>
    <row r="259" spans="1:17" ht="48" x14ac:dyDescent="0.25">
      <c r="A259" s="301"/>
      <c r="B259" s="366"/>
      <c r="C259" s="357" t="s">
        <v>168</v>
      </c>
      <c r="D259" s="308" t="s">
        <v>169</v>
      </c>
      <c r="E259" s="98" t="s">
        <v>170</v>
      </c>
      <c r="F259" s="105" t="s">
        <v>171</v>
      </c>
      <c r="G259" s="100" t="s">
        <v>172</v>
      </c>
      <c r="H259" s="363" t="s">
        <v>173</v>
      </c>
      <c r="I259" s="305"/>
      <c r="J259" s="93"/>
      <c r="K259" s="34"/>
      <c r="L259" s="63" t="e">
        <f t="shared" si="32"/>
        <v>#DIV/0!</v>
      </c>
      <c r="M259" s="62" t="e">
        <f t="shared" si="33"/>
        <v>#DIV/0!</v>
      </c>
      <c r="N259" s="330">
        <f>J259</f>
        <v>0</v>
      </c>
      <c r="O259" s="330">
        <f>K259</f>
        <v>0</v>
      </c>
      <c r="P259" s="330" t="e">
        <f>ROUND(((O259/N259)*100),0)</f>
        <v>#DIV/0!</v>
      </c>
      <c r="Q259" s="330" t="e">
        <f>IF(P259&lt;=84,"DEFICIENTE",IF(P259&lt;=89,"REGULAR",IF(P259&lt;=94,"BUENO","MUY BUENO")))</f>
        <v>#DIV/0!</v>
      </c>
    </row>
    <row r="260" spans="1:17" ht="72" x14ac:dyDescent="0.25">
      <c r="A260" s="301"/>
      <c r="B260" s="366"/>
      <c r="C260" s="358"/>
      <c r="D260" s="308"/>
      <c r="E260" s="98" t="s">
        <v>174</v>
      </c>
      <c r="F260" s="105" t="s">
        <v>175</v>
      </c>
      <c r="G260" s="100" t="s">
        <v>176</v>
      </c>
      <c r="H260" s="363"/>
      <c r="I260" s="305"/>
      <c r="J260" s="93"/>
      <c r="K260" s="34"/>
      <c r="L260" s="63" t="e">
        <f t="shared" si="32"/>
        <v>#DIV/0!</v>
      </c>
      <c r="M260" s="62" t="e">
        <f t="shared" si="33"/>
        <v>#DIV/0!</v>
      </c>
      <c r="N260" s="331"/>
      <c r="O260" s="331"/>
      <c r="P260" s="331"/>
      <c r="Q260" s="331"/>
    </row>
    <row r="261" spans="1:17" ht="72" x14ac:dyDescent="0.25">
      <c r="A261" s="301"/>
      <c r="B261" s="366"/>
      <c r="C261" s="332" t="s">
        <v>177</v>
      </c>
      <c r="D261" s="334" t="s">
        <v>178</v>
      </c>
      <c r="E261" s="98" t="s">
        <v>179</v>
      </c>
      <c r="F261" s="105" t="s">
        <v>180</v>
      </c>
      <c r="G261" s="100" t="s">
        <v>176</v>
      </c>
      <c r="H261" s="336" t="s">
        <v>181</v>
      </c>
      <c r="I261" s="305"/>
      <c r="J261" s="93"/>
      <c r="K261" s="68"/>
      <c r="L261" s="63" t="e">
        <f t="shared" si="32"/>
        <v>#DIV/0!</v>
      </c>
      <c r="M261" s="62" t="e">
        <f t="shared" si="33"/>
        <v>#DIV/0!</v>
      </c>
      <c r="N261" s="338">
        <f>J261</f>
        <v>0</v>
      </c>
      <c r="O261" s="338">
        <f>K261</f>
        <v>0</v>
      </c>
      <c r="P261" s="330" t="e">
        <f>ROUND(((O261/N261)*100),0)</f>
        <v>#DIV/0!</v>
      </c>
      <c r="Q261" s="330" t="e">
        <f>IF(P261&lt;=84,"DEFICIENTE",IF(P261&lt;=89,"REGULAR",IF(P261&lt;=94,"BUENO","MUY BUENO")))</f>
        <v>#DIV/0!</v>
      </c>
    </row>
    <row r="262" spans="1:17" ht="36" x14ac:dyDescent="0.25">
      <c r="A262" s="301"/>
      <c r="B262" s="367"/>
      <c r="C262" s="333"/>
      <c r="D262" s="335"/>
      <c r="E262" s="98" t="s">
        <v>182</v>
      </c>
      <c r="F262" s="105" t="s">
        <v>183</v>
      </c>
      <c r="G262" s="100" t="s">
        <v>184</v>
      </c>
      <c r="H262" s="337"/>
      <c r="I262" s="305"/>
      <c r="J262" s="93"/>
      <c r="K262" s="68"/>
      <c r="L262" s="63" t="e">
        <f t="shared" si="32"/>
        <v>#DIV/0!</v>
      </c>
      <c r="M262" s="62" t="e">
        <f t="shared" si="33"/>
        <v>#DIV/0!</v>
      </c>
      <c r="N262" s="339"/>
      <c r="O262" s="339"/>
      <c r="P262" s="331"/>
      <c r="Q262" s="331"/>
    </row>
    <row r="263" spans="1:17" ht="60" x14ac:dyDescent="0.25">
      <c r="A263" s="300" t="s">
        <v>15</v>
      </c>
      <c r="B263" s="340" t="s">
        <v>185</v>
      </c>
      <c r="C263" s="307" t="s">
        <v>186</v>
      </c>
      <c r="D263" s="308" t="s">
        <v>187</v>
      </c>
      <c r="E263" s="98" t="s">
        <v>188</v>
      </c>
      <c r="F263" s="106" t="s">
        <v>189</v>
      </c>
      <c r="G263" s="100" t="s">
        <v>190</v>
      </c>
      <c r="H263" s="342" t="s">
        <v>191</v>
      </c>
      <c r="I263" s="343" t="s">
        <v>99</v>
      </c>
      <c r="J263" s="93"/>
      <c r="K263" s="68"/>
      <c r="L263" s="63" t="e">
        <f t="shared" si="32"/>
        <v>#DIV/0!</v>
      </c>
      <c r="M263" s="62" t="e">
        <f t="shared" si="33"/>
        <v>#DIV/0!</v>
      </c>
      <c r="N263" s="338">
        <f>J263</f>
        <v>0</v>
      </c>
      <c r="O263" s="338">
        <f>K263</f>
        <v>0</v>
      </c>
      <c r="P263" s="330" t="e">
        <f>ROUND(((O263/N263)*100),0)</f>
        <v>#DIV/0!</v>
      </c>
      <c r="Q263" s="330" t="e">
        <f>IF(P263&lt;=84,"DEFICIENTE",IF(P263&lt;=89,"REGULAR",IF(P263&lt;=94,"BUENO","MUY BUENO")))</f>
        <v>#DIV/0!</v>
      </c>
    </row>
    <row r="264" spans="1:17" ht="36" x14ac:dyDescent="0.25">
      <c r="A264" s="301"/>
      <c r="B264" s="341"/>
      <c r="C264" s="307"/>
      <c r="D264" s="308"/>
      <c r="E264" s="98" t="s">
        <v>192</v>
      </c>
      <c r="F264" s="106" t="s">
        <v>193</v>
      </c>
      <c r="G264" s="100" t="s">
        <v>194</v>
      </c>
      <c r="H264" s="342"/>
      <c r="I264" s="344"/>
      <c r="J264" s="93"/>
      <c r="K264" s="68"/>
      <c r="L264" s="63" t="e">
        <f t="shared" si="32"/>
        <v>#DIV/0!</v>
      </c>
      <c r="M264" s="62" t="e">
        <f t="shared" si="33"/>
        <v>#DIV/0!</v>
      </c>
      <c r="N264" s="339"/>
      <c r="O264" s="339"/>
      <c r="P264" s="331"/>
      <c r="Q264" s="331"/>
    </row>
    <row r="265" spans="1:17" ht="72" x14ac:dyDescent="0.25">
      <c r="A265" s="300" t="s">
        <v>16</v>
      </c>
      <c r="B265" s="302" t="s">
        <v>195</v>
      </c>
      <c r="C265" s="107" t="s">
        <v>196</v>
      </c>
      <c r="D265" s="108" t="s">
        <v>197</v>
      </c>
      <c r="E265" s="98" t="s">
        <v>198</v>
      </c>
      <c r="F265" s="106" t="s">
        <v>199</v>
      </c>
      <c r="G265" s="109" t="s">
        <v>200</v>
      </c>
      <c r="H265" s="110" t="s">
        <v>100</v>
      </c>
      <c r="I265" s="304" t="s">
        <v>95</v>
      </c>
      <c r="J265" s="93">
        <v>2</v>
      </c>
      <c r="K265" s="34"/>
      <c r="L265" s="63">
        <f t="shared" si="32"/>
        <v>0</v>
      </c>
      <c r="M265" s="62" t="str">
        <f t="shared" si="33"/>
        <v>DEFICIENTE</v>
      </c>
      <c r="N265" s="84">
        <f t="shared" ref="N265:O267" si="34">J265</f>
        <v>2</v>
      </c>
      <c r="O265" s="84">
        <f t="shared" si="34"/>
        <v>0</v>
      </c>
      <c r="P265" s="84">
        <f>ROUND(((O265/N265)*100),0)</f>
        <v>0</v>
      </c>
      <c r="Q265" s="84" t="str">
        <f>IF(P265&lt;=84,"DEFICIENTE",IF(P265&lt;=89,"REGULAR",IF(P265&lt;=94,"BUENO","MUY BUENO")))</f>
        <v>DEFICIENTE</v>
      </c>
    </row>
    <row r="266" spans="1:17" ht="108" x14ac:dyDescent="0.25">
      <c r="A266" s="301"/>
      <c r="B266" s="303"/>
      <c r="C266" s="111" t="s">
        <v>201</v>
      </c>
      <c r="D266" s="112" t="s">
        <v>202</v>
      </c>
      <c r="E266" s="98" t="s">
        <v>203</v>
      </c>
      <c r="F266" s="106" t="s">
        <v>204</v>
      </c>
      <c r="G266" s="109" t="s">
        <v>205</v>
      </c>
      <c r="H266" s="113" t="s">
        <v>101</v>
      </c>
      <c r="I266" s="305"/>
      <c r="J266" s="34"/>
      <c r="K266" s="34"/>
      <c r="L266" s="63" t="e">
        <f t="shared" si="32"/>
        <v>#DIV/0!</v>
      </c>
      <c r="M266" s="62" t="e">
        <f t="shared" si="33"/>
        <v>#DIV/0!</v>
      </c>
      <c r="N266" s="84">
        <f t="shared" si="34"/>
        <v>0</v>
      </c>
      <c r="O266" s="84">
        <f t="shared" si="34"/>
        <v>0</v>
      </c>
      <c r="P266" s="84" t="e">
        <f>ROUND(((O266/N266)*100),0)</f>
        <v>#DIV/0!</v>
      </c>
      <c r="Q266" s="84" t="e">
        <f>IF(P266&lt;=84,"DEFICIENTE",IF(P266&lt;=89,"REGULAR",IF(P266&lt;=94,"BUENO","MUY BUENO")))</f>
        <v>#DIV/0!</v>
      </c>
    </row>
    <row r="267" spans="1:17" ht="120" x14ac:dyDescent="0.25">
      <c r="A267" s="301"/>
      <c r="B267" s="303"/>
      <c r="C267" s="107" t="s">
        <v>206</v>
      </c>
      <c r="D267" s="108" t="s">
        <v>207</v>
      </c>
      <c r="E267" s="98" t="s">
        <v>208</v>
      </c>
      <c r="F267" s="106" t="s">
        <v>209</v>
      </c>
      <c r="G267" s="109" t="s">
        <v>210</v>
      </c>
      <c r="H267" s="114" t="s">
        <v>211</v>
      </c>
      <c r="I267" s="305"/>
      <c r="J267" s="34"/>
      <c r="K267" s="34"/>
      <c r="L267" s="63" t="e">
        <f t="shared" si="32"/>
        <v>#DIV/0!</v>
      </c>
      <c r="M267" s="62" t="e">
        <f t="shared" si="33"/>
        <v>#DIV/0!</v>
      </c>
      <c r="N267" s="85">
        <f t="shared" si="34"/>
        <v>0</v>
      </c>
      <c r="O267" s="85">
        <f t="shared" si="34"/>
        <v>0</v>
      </c>
      <c r="P267" s="85" t="e">
        <f>ROUND(((O267/N267)*100),0)</f>
        <v>#DIV/0!</v>
      </c>
      <c r="Q267" s="85" t="e">
        <f>IF(P267&lt;=84,"DEFICIENTE",IF(P267&lt;=89,"REGULAR",IF(P267&lt;=94,"BUENO","MUY BUENO")))</f>
        <v>#DIV/0!</v>
      </c>
    </row>
    <row r="268" spans="1:17" ht="60" x14ac:dyDescent="0.25">
      <c r="A268" s="300" t="s">
        <v>102</v>
      </c>
      <c r="B268" s="306" t="s">
        <v>212</v>
      </c>
      <c r="C268" s="307" t="s">
        <v>213</v>
      </c>
      <c r="D268" s="308" t="s">
        <v>214</v>
      </c>
      <c r="E268" s="98" t="s">
        <v>215</v>
      </c>
      <c r="F268" s="106" t="s">
        <v>216</v>
      </c>
      <c r="G268" s="100" t="s">
        <v>217</v>
      </c>
      <c r="H268" s="309" t="s">
        <v>103</v>
      </c>
      <c r="I268" s="310" t="s">
        <v>104</v>
      </c>
      <c r="J268" s="34"/>
      <c r="K268" s="34"/>
      <c r="L268" s="63" t="e">
        <f t="shared" si="32"/>
        <v>#DIV/0!</v>
      </c>
      <c r="M268" s="62" t="e">
        <f t="shared" si="33"/>
        <v>#DIV/0!</v>
      </c>
      <c r="N268" s="312">
        <f>J269</f>
        <v>0</v>
      </c>
      <c r="O268" s="312">
        <f>K269</f>
        <v>0</v>
      </c>
      <c r="P268" s="312" t="e">
        <f>ROUND(((O268/N268)*100),0)</f>
        <v>#DIV/0!</v>
      </c>
      <c r="Q268" s="312" t="e">
        <f>IF(P268&lt;=84,"DEFICIENTE",IF(P268&lt;=89,"REGULAR",IF(P268&lt;=94,"BUENO","MUY BUENO")))</f>
        <v>#DIV/0!</v>
      </c>
    </row>
    <row r="269" spans="1:17" ht="60" x14ac:dyDescent="0.25">
      <c r="A269" s="301"/>
      <c r="B269" s="306"/>
      <c r="C269" s="307"/>
      <c r="D269" s="308"/>
      <c r="E269" s="98" t="s">
        <v>218</v>
      </c>
      <c r="F269" s="106" t="s">
        <v>219</v>
      </c>
      <c r="G269" s="100" t="s">
        <v>220</v>
      </c>
      <c r="H269" s="309"/>
      <c r="I269" s="311"/>
      <c r="J269" s="34"/>
      <c r="K269" s="34"/>
      <c r="L269" s="63" t="e">
        <f t="shared" si="32"/>
        <v>#DIV/0!</v>
      </c>
      <c r="M269" s="62" t="e">
        <f t="shared" si="33"/>
        <v>#DIV/0!</v>
      </c>
      <c r="N269" s="313"/>
      <c r="O269" s="313"/>
      <c r="P269" s="313"/>
      <c r="Q269" s="313"/>
    </row>
    <row r="270" spans="1:17" ht="89.25" x14ac:dyDescent="0.25">
      <c r="A270" s="301"/>
      <c r="B270" s="306"/>
      <c r="C270" s="107" t="s">
        <v>221</v>
      </c>
      <c r="D270" s="108" t="s">
        <v>222</v>
      </c>
      <c r="E270" s="115" t="s">
        <v>223</v>
      </c>
      <c r="F270" s="106" t="s">
        <v>224</v>
      </c>
      <c r="G270" s="109" t="s">
        <v>225</v>
      </c>
      <c r="H270" s="116" t="s">
        <v>105</v>
      </c>
      <c r="I270" s="311"/>
      <c r="J270" s="34"/>
      <c r="K270" s="34"/>
      <c r="L270" s="63" t="e">
        <f t="shared" si="32"/>
        <v>#DIV/0!</v>
      </c>
      <c r="M270" s="34" t="e">
        <f t="shared" ref="M270" si="35">IF(L270&lt;=84,"DEFICIENTE",IF(L270&lt;=89,"REGULAR",IF(L270&lt;=94,"BUENO","MUY BUENO")))</f>
        <v>#DIV/0!</v>
      </c>
      <c r="N270" s="85">
        <f>J270</f>
        <v>0</v>
      </c>
      <c r="O270" s="85">
        <f>K270</f>
        <v>0</v>
      </c>
      <c r="P270" s="85" t="e">
        <f>ROUND(((O270/N270)*100),0)</f>
        <v>#DIV/0!</v>
      </c>
      <c r="Q270" s="85" t="e">
        <f>IF(P270&lt;=84,"DEFICIENTE",IF(P270&lt;=89,"REGULAR",IF(P270&lt;=94,"BUENO","MUY BUENO")))</f>
        <v>#DIV/0!</v>
      </c>
    </row>
    <row r="271" spans="1:17" ht="16.5" x14ac:dyDescent="0.25">
      <c r="A271" s="36" t="s">
        <v>106</v>
      </c>
      <c r="B271" s="37"/>
      <c r="C271" s="38"/>
      <c r="D271" s="39"/>
      <c r="E271" s="40"/>
      <c r="F271" s="41"/>
      <c r="G271" s="42"/>
      <c r="H271" s="42"/>
      <c r="I271" s="43"/>
      <c r="J271" s="34"/>
      <c r="K271" s="34"/>
      <c r="L271" s="25"/>
      <c r="M271" s="34"/>
      <c r="N271" s="83"/>
      <c r="O271" s="83"/>
      <c r="P271" s="83"/>
      <c r="Q271" s="83"/>
    </row>
    <row r="272" spans="1:17" ht="25.5" x14ac:dyDescent="0.25">
      <c r="A272" s="314" t="s">
        <v>226</v>
      </c>
      <c r="B272" s="317" t="s">
        <v>107</v>
      </c>
      <c r="C272" s="44" t="s">
        <v>227</v>
      </c>
      <c r="D272" s="45" t="s">
        <v>108</v>
      </c>
      <c r="E272" s="117" t="s">
        <v>228</v>
      </c>
      <c r="F272" s="118" t="s">
        <v>229</v>
      </c>
      <c r="G272" s="119" t="s">
        <v>94</v>
      </c>
      <c r="H272" s="120" t="s">
        <v>94</v>
      </c>
      <c r="I272" s="320" t="s">
        <v>109</v>
      </c>
      <c r="J272" s="34"/>
      <c r="K272" s="34"/>
      <c r="L272" s="25" t="e">
        <f>ROUND(((K272/J272)*100),0)</f>
        <v>#DIV/0!</v>
      </c>
      <c r="M272" s="34" t="e">
        <f>IF(L272&lt;=84,"DEFICIENTE",IF(L272&lt;=89,"REGULAR",IF(L272&lt;=94,"BUENO","MUY BUENO")))</f>
        <v>#DIV/0!</v>
      </c>
      <c r="N272" s="6">
        <f>J272</f>
        <v>0</v>
      </c>
      <c r="O272" s="6">
        <f>K272</f>
        <v>0</v>
      </c>
      <c r="P272" s="6" t="e">
        <f>ROUND(((O272/N272)*100),0)</f>
        <v>#DIV/0!</v>
      </c>
      <c r="Q272" s="6" t="e">
        <f>IF(P272&lt;=84,"DEFICIENTE",IF(P272&lt;=89,"REGULAR",IF(P272&lt;=94,"BUENO","MUY BUENO")))</f>
        <v>#DIV/0!</v>
      </c>
    </row>
    <row r="273" spans="1:17" ht="25.5" x14ac:dyDescent="0.25">
      <c r="A273" s="315"/>
      <c r="B273" s="318"/>
      <c r="C273" s="323" t="s">
        <v>230</v>
      </c>
      <c r="D273" s="326" t="s">
        <v>110</v>
      </c>
      <c r="E273" s="121" t="s">
        <v>231</v>
      </c>
      <c r="F273" s="106" t="s">
        <v>232</v>
      </c>
      <c r="G273" s="122" t="s">
        <v>17</v>
      </c>
      <c r="H273" s="327" t="s">
        <v>111</v>
      </c>
      <c r="I273" s="321"/>
      <c r="J273" s="34"/>
      <c r="K273" s="34"/>
      <c r="L273" s="63" t="e">
        <f>ROUND(((K273/J273)*100),0)</f>
        <v>#DIV/0!</v>
      </c>
      <c r="M273" s="62" t="e">
        <f>IF(L273&lt;=84,"DEFICIENTE",IF(L273&lt;=89,"REGULAR",IF(L273&lt;=94,"BUENO","MUY BUENO")))</f>
        <v>#DIV/0!</v>
      </c>
      <c r="N273" s="312">
        <f>J273</f>
        <v>0</v>
      </c>
      <c r="O273" s="312">
        <f>K273</f>
        <v>0</v>
      </c>
      <c r="P273" s="312" t="e">
        <f>ROUND(((O273/N273)*100),0)</f>
        <v>#DIV/0!</v>
      </c>
      <c r="Q273" s="312" t="e">
        <f>IF(P273&lt;=84,"DEFICIENTE",IF(P273&lt;=89,"REGULAR",IF(P273&lt;=94,"BUENO","MUY BUENO")))</f>
        <v>#DIV/0!</v>
      </c>
    </row>
    <row r="274" spans="1:17" ht="36" x14ac:dyDescent="0.25">
      <c r="A274" s="315"/>
      <c r="B274" s="318"/>
      <c r="C274" s="324"/>
      <c r="D274" s="326"/>
      <c r="E274" s="121" t="s">
        <v>233</v>
      </c>
      <c r="F274" s="106" t="s">
        <v>234</v>
      </c>
      <c r="G274" s="122" t="s">
        <v>17</v>
      </c>
      <c r="H274" s="327"/>
      <c r="I274" s="321"/>
      <c r="J274" s="34"/>
      <c r="K274" s="34"/>
      <c r="L274" s="63" t="e">
        <f>ROUND(((K274/J274)*100),0)</f>
        <v>#DIV/0!</v>
      </c>
      <c r="M274" s="62" t="e">
        <f>IF(L274&lt;=84,"DEFICIENTE",IF(L274&lt;=89,"REGULAR",IF(L274&lt;=94,"BUENO","MUY BUENO")))</f>
        <v>#DIV/0!</v>
      </c>
      <c r="N274" s="328"/>
      <c r="O274" s="328"/>
      <c r="P274" s="328"/>
      <c r="Q274" s="328"/>
    </row>
    <row r="275" spans="1:17" ht="36" x14ac:dyDescent="0.25">
      <c r="A275" s="315"/>
      <c r="B275" s="318"/>
      <c r="C275" s="324"/>
      <c r="D275" s="326"/>
      <c r="E275" s="121" t="s">
        <v>235</v>
      </c>
      <c r="F275" s="106" t="s">
        <v>236</v>
      </c>
      <c r="G275" s="122" t="s">
        <v>17</v>
      </c>
      <c r="H275" s="327"/>
      <c r="I275" s="321"/>
      <c r="J275" s="34"/>
      <c r="K275" s="34"/>
      <c r="L275" s="63" t="e">
        <f>ROUND(((K275/J275)*100),0)</f>
        <v>#DIV/0!</v>
      </c>
      <c r="M275" s="62" t="e">
        <f>IF(L275&lt;=84,"DEFICIENTE",IF(L275&lt;=89,"REGULAR",IF(L275&lt;=94,"BUENO","MUY BUENO")))</f>
        <v>#DIV/0!</v>
      </c>
      <c r="N275" s="328"/>
      <c r="O275" s="328"/>
      <c r="P275" s="328"/>
      <c r="Q275" s="328"/>
    </row>
    <row r="276" spans="1:17" ht="36" x14ac:dyDescent="0.25">
      <c r="A276" s="316"/>
      <c r="B276" s="319"/>
      <c r="C276" s="325"/>
      <c r="D276" s="326"/>
      <c r="E276" s="121" t="s">
        <v>237</v>
      </c>
      <c r="F276" s="106" t="s">
        <v>238</v>
      </c>
      <c r="G276" s="122" t="s">
        <v>17</v>
      </c>
      <c r="H276" s="327"/>
      <c r="I276" s="322"/>
      <c r="J276" s="34"/>
      <c r="K276" s="34"/>
      <c r="L276" s="63" t="e">
        <f>ROUND(((K276/J276)*100),0)</f>
        <v>#DIV/0!</v>
      </c>
      <c r="M276" s="62" t="e">
        <f>IF(L276&lt;=84,"DEFICIENTE",IF(L276&lt;=89,"REGULAR",IF(L276&lt;=94,"BUENO","MUY BUENO")))</f>
        <v>#DIV/0!</v>
      </c>
      <c r="N276" s="329"/>
      <c r="O276" s="329"/>
      <c r="P276" s="329"/>
      <c r="Q276" s="329"/>
    </row>
    <row r="278" spans="1:17" ht="18.75" x14ac:dyDescent="0.25">
      <c r="A278" s="46" t="s">
        <v>115</v>
      </c>
      <c r="B278" s="47"/>
      <c r="C278" s="48"/>
      <c r="D278" s="49"/>
      <c r="E278" s="47"/>
      <c r="F278" s="50"/>
      <c r="G278" s="51"/>
      <c r="H278" s="52"/>
      <c r="I278" s="53"/>
      <c r="J278" s="54"/>
      <c r="K278" s="54"/>
      <c r="L278" s="55"/>
      <c r="M278" s="58"/>
      <c r="N278" s="59"/>
      <c r="O278" s="59"/>
      <c r="P278" s="60"/>
      <c r="Q278" s="61"/>
    </row>
    <row r="279" spans="1:17" x14ac:dyDescent="0.25">
      <c r="A279" s="80" t="s">
        <v>91</v>
      </c>
      <c r="B279" s="64"/>
      <c r="C279" s="64"/>
      <c r="D279" s="64"/>
      <c r="E279" s="64"/>
      <c r="F279" s="64"/>
      <c r="G279" s="64"/>
      <c r="H279" s="64"/>
      <c r="I279" s="64"/>
      <c r="J279" s="64"/>
      <c r="K279" s="64"/>
      <c r="L279" s="64"/>
      <c r="M279" s="64"/>
      <c r="N279" s="65"/>
      <c r="O279" s="65"/>
      <c r="P279" s="66"/>
      <c r="Q279" s="67"/>
    </row>
    <row r="280" spans="1:17" ht="36" x14ac:dyDescent="0.25">
      <c r="A280" s="345" t="s">
        <v>12</v>
      </c>
      <c r="B280" s="347" t="s">
        <v>92</v>
      </c>
      <c r="C280" s="348" t="s">
        <v>150</v>
      </c>
      <c r="D280" s="349" t="s">
        <v>93</v>
      </c>
      <c r="E280" s="101" t="s">
        <v>151</v>
      </c>
      <c r="F280" s="102" t="s">
        <v>152</v>
      </c>
      <c r="G280" s="100" t="s">
        <v>153</v>
      </c>
      <c r="H280" s="351" t="s">
        <v>94</v>
      </c>
      <c r="I280" s="352" t="s">
        <v>95</v>
      </c>
      <c r="J280" s="92"/>
      <c r="K280" s="62"/>
      <c r="L280" s="63" t="e">
        <f>ROUND(((K280/J280)*100),0)</f>
        <v>#DIV/0!</v>
      </c>
      <c r="M280" s="62" t="e">
        <f>IF(L280&lt;=84,"DEFICIENTE",IF(L280&lt;=89,"REGULAR",IF(L280&lt;=94,"BUENO","MUY BUENO")))</f>
        <v>#DIV/0!</v>
      </c>
      <c r="N280" s="355">
        <f>J280</f>
        <v>0</v>
      </c>
      <c r="O280" s="355">
        <f>K280</f>
        <v>0</v>
      </c>
      <c r="P280" s="355" t="e">
        <f>ROUND(((O280/N280)*100),0)</f>
        <v>#DIV/0!</v>
      </c>
      <c r="Q280" s="355" t="e">
        <f>IF(P280&lt;=84,"DEFICIENTE",IF(P280&lt;=89,"REGULAR",IF(P280&lt;=94,"BUENO","MUY BUENO")))</f>
        <v>#DIV/0!</v>
      </c>
    </row>
    <row r="281" spans="1:17" ht="60" x14ac:dyDescent="0.25">
      <c r="A281" s="345"/>
      <c r="B281" s="347"/>
      <c r="C281" s="348"/>
      <c r="D281" s="350"/>
      <c r="E281" s="103" t="s">
        <v>154</v>
      </c>
      <c r="F281" s="94" t="s">
        <v>142</v>
      </c>
      <c r="G281" s="104" t="s">
        <v>153</v>
      </c>
      <c r="H281" s="351"/>
      <c r="I281" s="353"/>
      <c r="J281" s="93"/>
      <c r="K281" s="56"/>
      <c r="L281" s="57"/>
      <c r="M281" s="56"/>
      <c r="N281" s="356"/>
      <c r="O281" s="356"/>
      <c r="P281" s="356"/>
      <c r="Q281" s="356"/>
    </row>
    <row r="282" spans="1:17" ht="60" x14ac:dyDescent="0.25">
      <c r="A282" s="345"/>
      <c r="B282" s="347"/>
      <c r="C282" s="357" t="s">
        <v>155</v>
      </c>
      <c r="D282" s="360" t="s">
        <v>96</v>
      </c>
      <c r="E282" s="95" t="s">
        <v>143</v>
      </c>
      <c r="F282" s="96" t="s">
        <v>144</v>
      </c>
      <c r="G282" s="97" t="s">
        <v>145</v>
      </c>
      <c r="H282" s="363" t="s">
        <v>94</v>
      </c>
      <c r="I282" s="353"/>
      <c r="J282" s="93"/>
      <c r="K282" s="56"/>
      <c r="L282" s="57"/>
      <c r="M282" s="56"/>
      <c r="N282" s="355">
        <f>J284</f>
        <v>0</v>
      </c>
      <c r="O282" s="355">
        <f>K284</f>
        <v>0</v>
      </c>
      <c r="P282" s="355" t="e">
        <f>ROUND(((O282/N282)*100),0)</f>
        <v>#DIV/0!</v>
      </c>
      <c r="Q282" s="355" t="e">
        <f>IF(P282&lt;=84,"DEFICIENTE",IF(P282&lt;=89,"REGULAR",IF(P282&lt;=94,"BUENO","MUY BUENO")))</f>
        <v>#DIV/0!</v>
      </c>
    </row>
    <row r="283" spans="1:17" ht="48" x14ac:dyDescent="0.25">
      <c r="A283" s="345"/>
      <c r="B283" s="347"/>
      <c r="C283" s="358"/>
      <c r="D283" s="361"/>
      <c r="E283" s="95" t="s">
        <v>146</v>
      </c>
      <c r="F283" s="96" t="s">
        <v>147</v>
      </c>
      <c r="G283" s="97" t="s">
        <v>145</v>
      </c>
      <c r="H283" s="363"/>
      <c r="I283" s="353"/>
      <c r="J283" s="93"/>
      <c r="K283" s="56"/>
      <c r="L283" s="57"/>
      <c r="M283" s="56"/>
      <c r="N283" s="364"/>
      <c r="O283" s="364"/>
      <c r="P283" s="364"/>
      <c r="Q283" s="364"/>
    </row>
    <row r="284" spans="1:17" ht="60" x14ac:dyDescent="0.25">
      <c r="A284" s="346"/>
      <c r="B284" s="347"/>
      <c r="C284" s="359"/>
      <c r="D284" s="362"/>
      <c r="E284" s="98" t="s">
        <v>148</v>
      </c>
      <c r="F284" s="99" t="s">
        <v>149</v>
      </c>
      <c r="G284" s="100" t="s">
        <v>145</v>
      </c>
      <c r="H284" s="363"/>
      <c r="I284" s="354"/>
      <c r="J284" s="93"/>
      <c r="K284" s="34"/>
      <c r="L284" s="63" t="e">
        <f t="shared" ref="L284:L299" si="36">ROUND(((K284/J284)*100),0)</f>
        <v>#DIV/0!</v>
      </c>
      <c r="M284" s="34"/>
      <c r="N284" s="356"/>
      <c r="O284" s="356"/>
      <c r="P284" s="356"/>
      <c r="Q284" s="356"/>
    </row>
    <row r="285" spans="1:17" ht="24" x14ac:dyDescent="0.25">
      <c r="A285" s="300" t="s">
        <v>14</v>
      </c>
      <c r="B285" s="365" t="s">
        <v>156</v>
      </c>
      <c r="C285" s="323" t="s">
        <v>157</v>
      </c>
      <c r="D285" s="368" t="s">
        <v>158</v>
      </c>
      <c r="E285" s="98" t="s">
        <v>159</v>
      </c>
      <c r="F285" s="105" t="s">
        <v>160</v>
      </c>
      <c r="G285" s="100" t="s">
        <v>161</v>
      </c>
      <c r="H285" s="351" t="s">
        <v>97</v>
      </c>
      <c r="I285" s="304" t="s">
        <v>98</v>
      </c>
      <c r="J285" s="93"/>
      <c r="K285" s="34"/>
      <c r="L285" s="63" t="e">
        <f t="shared" si="36"/>
        <v>#DIV/0!</v>
      </c>
      <c r="M285" s="62" t="e">
        <f t="shared" ref="M285:M298" si="37">IF(L285&lt;=84,"DEFICIENTE",IF(L285&lt;=89,"REGULAR",IF(L285&lt;=94,"BUENO","MUY BUENO")))</f>
        <v>#DIV/0!</v>
      </c>
      <c r="N285" s="330">
        <f>J287</f>
        <v>0</v>
      </c>
      <c r="O285" s="330">
        <f>K287</f>
        <v>0</v>
      </c>
      <c r="P285" s="338" t="e">
        <f>ROUND(((O285/N285)*100),0)</f>
        <v>#DIV/0!</v>
      </c>
      <c r="Q285" s="338" t="e">
        <f>IF(P285&lt;=84,"DEFICIENTE",IF(P285&lt;=89,"REGULAR",IF(P285&lt;=94,"BUENO","MUY BUENO")))</f>
        <v>#DIV/0!</v>
      </c>
    </row>
    <row r="286" spans="1:17" ht="36" x14ac:dyDescent="0.25">
      <c r="A286" s="301"/>
      <c r="B286" s="366"/>
      <c r="C286" s="324"/>
      <c r="D286" s="349"/>
      <c r="E286" s="98" t="s">
        <v>162</v>
      </c>
      <c r="F286" s="105" t="s">
        <v>163</v>
      </c>
      <c r="G286" s="100" t="s">
        <v>164</v>
      </c>
      <c r="H286" s="351"/>
      <c r="I286" s="305"/>
      <c r="J286" s="93"/>
      <c r="K286" s="34"/>
      <c r="L286" s="63" t="e">
        <f t="shared" si="36"/>
        <v>#DIV/0!</v>
      </c>
      <c r="M286" s="62" t="e">
        <f t="shared" si="37"/>
        <v>#DIV/0!</v>
      </c>
      <c r="N286" s="331"/>
      <c r="O286" s="331"/>
      <c r="P286" s="339"/>
      <c r="Q286" s="339"/>
    </row>
    <row r="287" spans="1:17" ht="36" x14ac:dyDescent="0.25">
      <c r="A287" s="301"/>
      <c r="B287" s="366"/>
      <c r="C287" s="324"/>
      <c r="D287" s="349"/>
      <c r="E287" s="98" t="s">
        <v>165</v>
      </c>
      <c r="F287" s="105" t="s">
        <v>166</v>
      </c>
      <c r="G287" s="100" t="s">
        <v>167</v>
      </c>
      <c r="H287" s="351"/>
      <c r="I287" s="305"/>
      <c r="J287" s="93"/>
      <c r="K287" s="34"/>
      <c r="L287" s="63" t="e">
        <f t="shared" si="36"/>
        <v>#DIV/0!</v>
      </c>
      <c r="M287" s="62" t="e">
        <f t="shared" si="37"/>
        <v>#DIV/0!</v>
      </c>
      <c r="N287" s="331"/>
      <c r="O287" s="331"/>
      <c r="P287" s="339"/>
      <c r="Q287" s="339"/>
    </row>
    <row r="288" spans="1:17" ht="48" x14ac:dyDescent="0.25">
      <c r="A288" s="301"/>
      <c r="B288" s="366"/>
      <c r="C288" s="357" t="s">
        <v>168</v>
      </c>
      <c r="D288" s="308" t="s">
        <v>169</v>
      </c>
      <c r="E288" s="98" t="s">
        <v>170</v>
      </c>
      <c r="F288" s="105" t="s">
        <v>171</v>
      </c>
      <c r="G288" s="100" t="s">
        <v>172</v>
      </c>
      <c r="H288" s="363" t="s">
        <v>173</v>
      </c>
      <c r="I288" s="305"/>
      <c r="J288" s="93"/>
      <c r="K288" s="34"/>
      <c r="L288" s="63" t="e">
        <f t="shared" si="36"/>
        <v>#DIV/0!</v>
      </c>
      <c r="M288" s="62" t="e">
        <f t="shared" si="37"/>
        <v>#DIV/0!</v>
      </c>
      <c r="N288" s="330">
        <f>J288</f>
        <v>0</v>
      </c>
      <c r="O288" s="330">
        <f>K288</f>
        <v>0</v>
      </c>
      <c r="P288" s="330" t="e">
        <f>ROUND(((O288/N288)*100),0)</f>
        <v>#DIV/0!</v>
      </c>
      <c r="Q288" s="330" t="e">
        <f>IF(P288&lt;=84,"DEFICIENTE",IF(P288&lt;=89,"REGULAR",IF(P288&lt;=94,"BUENO","MUY BUENO")))</f>
        <v>#DIV/0!</v>
      </c>
    </row>
    <row r="289" spans="1:17" ht="72" x14ac:dyDescent="0.25">
      <c r="A289" s="301"/>
      <c r="B289" s="366"/>
      <c r="C289" s="358"/>
      <c r="D289" s="308"/>
      <c r="E289" s="98" t="s">
        <v>174</v>
      </c>
      <c r="F289" s="105" t="s">
        <v>175</v>
      </c>
      <c r="G289" s="100" t="s">
        <v>176</v>
      </c>
      <c r="H289" s="363"/>
      <c r="I289" s="305"/>
      <c r="J289" s="93"/>
      <c r="K289" s="34"/>
      <c r="L289" s="63" t="e">
        <f t="shared" si="36"/>
        <v>#DIV/0!</v>
      </c>
      <c r="M289" s="62" t="e">
        <f t="shared" si="37"/>
        <v>#DIV/0!</v>
      </c>
      <c r="N289" s="331"/>
      <c r="O289" s="331"/>
      <c r="P289" s="331"/>
      <c r="Q289" s="331"/>
    </row>
    <row r="290" spans="1:17" ht="72" x14ac:dyDescent="0.25">
      <c r="A290" s="301"/>
      <c r="B290" s="366"/>
      <c r="C290" s="332" t="s">
        <v>177</v>
      </c>
      <c r="D290" s="334" t="s">
        <v>178</v>
      </c>
      <c r="E290" s="98" t="s">
        <v>179</v>
      </c>
      <c r="F290" s="105" t="s">
        <v>180</v>
      </c>
      <c r="G290" s="100" t="s">
        <v>176</v>
      </c>
      <c r="H290" s="336" t="s">
        <v>181</v>
      </c>
      <c r="I290" s="305"/>
      <c r="J290" s="93"/>
      <c r="K290" s="68"/>
      <c r="L290" s="63" t="e">
        <f t="shared" si="36"/>
        <v>#DIV/0!</v>
      </c>
      <c r="M290" s="62" t="e">
        <f t="shared" si="37"/>
        <v>#DIV/0!</v>
      </c>
      <c r="N290" s="338">
        <f>J290</f>
        <v>0</v>
      </c>
      <c r="O290" s="338">
        <f>K290</f>
        <v>0</v>
      </c>
      <c r="P290" s="330" t="e">
        <f>ROUND(((O290/N290)*100),0)</f>
        <v>#DIV/0!</v>
      </c>
      <c r="Q290" s="330" t="e">
        <f>IF(P290&lt;=84,"DEFICIENTE",IF(P290&lt;=89,"REGULAR",IF(P290&lt;=94,"BUENO","MUY BUENO")))</f>
        <v>#DIV/0!</v>
      </c>
    </row>
    <row r="291" spans="1:17" ht="36" x14ac:dyDescent="0.25">
      <c r="A291" s="301"/>
      <c r="B291" s="367"/>
      <c r="C291" s="333"/>
      <c r="D291" s="335"/>
      <c r="E291" s="98" t="s">
        <v>182</v>
      </c>
      <c r="F291" s="105" t="s">
        <v>183</v>
      </c>
      <c r="G291" s="100" t="s">
        <v>184</v>
      </c>
      <c r="H291" s="337"/>
      <c r="I291" s="305"/>
      <c r="J291" s="93"/>
      <c r="K291" s="68"/>
      <c r="L291" s="63" t="e">
        <f t="shared" si="36"/>
        <v>#DIV/0!</v>
      </c>
      <c r="M291" s="62" t="e">
        <f t="shared" si="37"/>
        <v>#DIV/0!</v>
      </c>
      <c r="N291" s="339"/>
      <c r="O291" s="339"/>
      <c r="P291" s="331"/>
      <c r="Q291" s="331"/>
    </row>
    <row r="292" spans="1:17" ht="60" x14ac:dyDescent="0.25">
      <c r="A292" s="300" t="s">
        <v>15</v>
      </c>
      <c r="B292" s="340" t="s">
        <v>185</v>
      </c>
      <c r="C292" s="307" t="s">
        <v>186</v>
      </c>
      <c r="D292" s="308" t="s">
        <v>187</v>
      </c>
      <c r="E292" s="98" t="s">
        <v>188</v>
      </c>
      <c r="F292" s="106" t="s">
        <v>189</v>
      </c>
      <c r="G292" s="100" t="s">
        <v>190</v>
      </c>
      <c r="H292" s="342" t="s">
        <v>191</v>
      </c>
      <c r="I292" s="343" t="s">
        <v>99</v>
      </c>
      <c r="J292" s="93"/>
      <c r="K292" s="68"/>
      <c r="L292" s="63" t="e">
        <f t="shared" si="36"/>
        <v>#DIV/0!</v>
      </c>
      <c r="M292" s="62" t="e">
        <f t="shared" si="37"/>
        <v>#DIV/0!</v>
      </c>
      <c r="N292" s="338">
        <f>J292</f>
        <v>0</v>
      </c>
      <c r="O292" s="338">
        <f>K292</f>
        <v>0</v>
      </c>
      <c r="P292" s="330" t="e">
        <f>ROUND(((O292/N292)*100),0)</f>
        <v>#DIV/0!</v>
      </c>
      <c r="Q292" s="330" t="e">
        <f>IF(P292&lt;=84,"DEFICIENTE",IF(P292&lt;=89,"REGULAR",IF(P292&lt;=94,"BUENO","MUY BUENO")))</f>
        <v>#DIV/0!</v>
      </c>
    </row>
    <row r="293" spans="1:17" ht="36" x14ac:dyDescent="0.25">
      <c r="A293" s="301"/>
      <c r="B293" s="341"/>
      <c r="C293" s="307"/>
      <c r="D293" s="308"/>
      <c r="E293" s="98" t="s">
        <v>192</v>
      </c>
      <c r="F293" s="106" t="s">
        <v>193</v>
      </c>
      <c r="G293" s="100" t="s">
        <v>194</v>
      </c>
      <c r="H293" s="342"/>
      <c r="I293" s="344"/>
      <c r="J293" s="93"/>
      <c r="K293" s="68"/>
      <c r="L293" s="63" t="e">
        <f t="shared" si="36"/>
        <v>#DIV/0!</v>
      </c>
      <c r="M293" s="62" t="e">
        <f t="shared" si="37"/>
        <v>#DIV/0!</v>
      </c>
      <c r="N293" s="339"/>
      <c r="O293" s="339"/>
      <c r="P293" s="331"/>
      <c r="Q293" s="331"/>
    </row>
    <row r="294" spans="1:17" ht="72" x14ac:dyDescent="0.25">
      <c r="A294" s="300" t="s">
        <v>16</v>
      </c>
      <c r="B294" s="302" t="s">
        <v>195</v>
      </c>
      <c r="C294" s="107" t="s">
        <v>196</v>
      </c>
      <c r="D294" s="108" t="s">
        <v>197</v>
      </c>
      <c r="E294" s="98" t="s">
        <v>198</v>
      </c>
      <c r="F294" s="106" t="s">
        <v>199</v>
      </c>
      <c r="G294" s="109" t="s">
        <v>200</v>
      </c>
      <c r="H294" s="110" t="s">
        <v>100</v>
      </c>
      <c r="I294" s="304" t="s">
        <v>95</v>
      </c>
      <c r="J294" s="93">
        <v>2</v>
      </c>
      <c r="K294" s="34"/>
      <c r="L294" s="63">
        <f t="shared" si="36"/>
        <v>0</v>
      </c>
      <c r="M294" s="62" t="str">
        <f t="shared" si="37"/>
        <v>DEFICIENTE</v>
      </c>
      <c r="N294" s="84">
        <f t="shared" ref="N294:O296" si="38">J294</f>
        <v>2</v>
      </c>
      <c r="O294" s="84">
        <f t="shared" si="38"/>
        <v>0</v>
      </c>
      <c r="P294" s="84">
        <f>ROUND(((O294/N294)*100),0)</f>
        <v>0</v>
      </c>
      <c r="Q294" s="84" t="str">
        <f>IF(P294&lt;=84,"DEFICIENTE",IF(P294&lt;=89,"REGULAR",IF(P294&lt;=94,"BUENO","MUY BUENO")))</f>
        <v>DEFICIENTE</v>
      </c>
    </row>
    <row r="295" spans="1:17" ht="108" x14ac:dyDescent="0.25">
      <c r="A295" s="301"/>
      <c r="B295" s="303"/>
      <c r="C295" s="111" t="s">
        <v>201</v>
      </c>
      <c r="D295" s="112" t="s">
        <v>202</v>
      </c>
      <c r="E295" s="98" t="s">
        <v>203</v>
      </c>
      <c r="F295" s="106" t="s">
        <v>204</v>
      </c>
      <c r="G295" s="109" t="s">
        <v>205</v>
      </c>
      <c r="H295" s="113" t="s">
        <v>101</v>
      </c>
      <c r="I295" s="305"/>
      <c r="J295" s="34"/>
      <c r="K295" s="34"/>
      <c r="L295" s="63" t="e">
        <f t="shared" si="36"/>
        <v>#DIV/0!</v>
      </c>
      <c r="M295" s="62" t="e">
        <f t="shared" si="37"/>
        <v>#DIV/0!</v>
      </c>
      <c r="N295" s="84">
        <f t="shared" si="38"/>
        <v>0</v>
      </c>
      <c r="O295" s="84">
        <f t="shared" si="38"/>
        <v>0</v>
      </c>
      <c r="P295" s="84" t="e">
        <f>ROUND(((O295/N295)*100),0)</f>
        <v>#DIV/0!</v>
      </c>
      <c r="Q295" s="84" t="e">
        <f>IF(P295&lt;=84,"DEFICIENTE",IF(P295&lt;=89,"REGULAR",IF(P295&lt;=94,"BUENO","MUY BUENO")))</f>
        <v>#DIV/0!</v>
      </c>
    </row>
    <row r="296" spans="1:17" ht="120" x14ac:dyDescent="0.25">
      <c r="A296" s="301"/>
      <c r="B296" s="303"/>
      <c r="C296" s="107" t="s">
        <v>206</v>
      </c>
      <c r="D296" s="108" t="s">
        <v>207</v>
      </c>
      <c r="E296" s="98" t="s">
        <v>208</v>
      </c>
      <c r="F296" s="106" t="s">
        <v>209</v>
      </c>
      <c r="G296" s="109" t="s">
        <v>210</v>
      </c>
      <c r="H296" s="114" t="s">
        <v>211</v>
      </c>
      <c r="I296" s="305"/>
      <c r="J296" s="34"/>
      <c r="K296" s="34"/>
      <c r="L296" s="63" t="e">
        <f t="shared" si="36"/>
        <v>#DIV/0!</v>
      </c>
      <c r="M296" s="62" t="e">
        <f t="shared" si="37"/>
        <v>#DIV/0!</v>
      </c>
      <c r="N296" s="85">
        <f t="shared" si="38"/>
        <v>0</v>
      </c>
      <c r="O296" s="85">
        <f t="shared" si="38"/>
        <v>0</v>
      </c>
      <c r="P296" s="85" t="e">
        <f>ROUND(((O296/N296)*100),0)</f>
        <v>#DIV/0!</v>
      </c>
      <c r="Q296" s="85" t="e">
        <f>IF(P296&lt;=84,"DEFICIENTE",IF(P296&lt;=89,"REGULAR",IF(P296&lt;=94,"BUENO","MUY BUENO")))</f>
        <v>#DIV/0!</v>
      </c>
    </row>
    <row r="297" spans="1:17" ht="60" x14ac:dyDescent="0.25">
      <c r="A297" s="300" t="s">
        <v>102</v>
      </c>
      <c r="B297" s="306" t="s">
        <v>212</v>
      </c>
      <c r="C297" s="307" t="s">
        <v>213</v>
      </c>
      <c r="D297" s="308" t="s">
        <v>214</v>
      </c>
      <c r="E297" s="98" t="s">
        <v>215</v>
      </c>
      <c r="F297" s="106" t="s">
        <v>216</v>
      </c>
      <c r="G297" s="100" t="s">
        <v>217</v>
      </c>
      <c r="H297" s="309" t="s">
        <v>103</v>
      </c>
      <c r="I297" s="310" t="s">
        <v>104</v>
      </c>
      <c r="J297" s="34"/>
      <c r="K297" s="34"/>
      <c r="L297" s="63" t="e">
        <f t="shared" si="36"/>
        <v>#DIV/0!</v>
      </c>
      <c r="M297" s="62" t="e">
        <f t="shared" si="37"/>
        <v>#DIV/0!</v>
      </c>
      <c r="N297" s="312">
        <f>J298</f>
        <v>0</v>
      </c>
      <c r="O297" s="312">
        <f>K298</f>
        <v>0</v>
      </c>
      <c r="P297" s="312" t="e">
        <f>ROUND(((O297/N297)*100),0)</f>
        <v>#DIV/0!</v>
      </c>
      <c r="Q297" s="312" t="e">
        <f>IF(P297&lt;=84,"DEFICIENTE",IF(P297&lt;=89,"REGULAR",IF(P297&lt;=94,"BUENO","MUY BUENO")))</f>
        <v>#DIV/0!</v>
      </c>
    </row>
    <row r="298" spans="1:17" ht="60" x14ac:dyDescent="0.25">
      <c r="A298" s="301"/>
      <c r="B298" s="306"/>
      <c r="C298" s="307"/>
      <c r="D298" s="308"/>
      <c r="E298" s="98" t="s">
        <v>218</v>
      </c>
      <c r="F298" s="106" t="s">
        <v>219</v>
      </c>
      <c r="G298" s="100" t="s">
        <v>220</v>
      </c>
      <c r="H298" s="309"/>
      <c r="I298" s="311"/>
      <c r="J298" s="34"/>
      <c r="K298" s="34"/>
      <c r="L298" s="63" t="e">
        <f t="shared" si="36"/>
        <v>#DIV/0!</v>
      </c>
      <c r="M298" s="62" t="e">
        <f t="shared" si="37"/>
        <v>#DIV/0!</v>
      </c>
      <c r="N298" s="313"/>
      <c r="O298" s="313"/>
      <c r="P298" s="313"/>
      <c r="Q298" s="313"/>
    </row>
    <row r="299" spans="1:17" ht="89.25" x14ac:dyDescent="0.25">
      <c r="A299" s="301"/>
      <c r="B299" s="306"/>
      <c r="C299" s="107" t="s">
        <v>221</v>
      </c>
      <c r="D299" s="108" t="s">
        <v>222</v>
      </c>
      <c r="E299" s="115" t="s">
        <v>223</v>
      </c>
      <c r="F299" s="106" t="s">
        <v>224</v>
      </c>
      <c r="G299" s="109" t="s">
        <v>225</v>
      </c>
      <c r="H299" s="116" t="s">
        <v>105</v>
      </c>
      <c r="I299" s="311"/>
      <c r="J299" s="34"/>
      <c r="K299" s="34"/>
      <c r="L299" s="63" t="e">
        <f t="shared" si="36"/>
        <v>#DIV/0!</v>
      </c>
      <c r="M299" s="34" t="e">
        <f t="shared" ref="M299" si="39">IF(L299&lt;=84,"DEFICIENTE",IF(L299&lt;=89,"REGULAR",IF(L299&lt;=94,"BUENO","MUY BUENO")))</f>
        <v>#DIV/0!</v>
      </c>
      <c r="N299" s="85">
        <f>J299</f>
        <v>0</v>
      </c>
      <c r="O299" s="85">
        <f>K299</f>
        <v>0</v>
      </c>
      <c r="P299" s="85" t="e">
        <f>ROUND(((O299/N299)*100),0)</f>
        <v>#DIV/0!</v>
      </c>
      <c r="Q299" s="85" t="e">
        <f>IF(P299&lt;=84,"DEFICIENTE",IF(P299&lt;=89,"REGULAR",IF(P299&lt;=94,"BUENO","MUY BUENO")))</f>
        <v>#DIV/0!</v>
      </c>
    </row>
    <row r="300" spans="1:17" ht="16.5" x14ac:dyDescent="0.25">
      <c r="A300" s="36" t="s">
        <v>106</v>
      </c>
      <c r="B300" s="37"/>
      <c r="C300" s="38"/>
      <c r="D300" s="39"/>
      <c r="E300" s="40"/>
      <c r="F300" s="41"/>
      <c r="G300" s="42"/>
      <c r="H300" s="42"/>
      <c r="I300" s="43"/>
      <c r="J300" s="34"/>
      <c r="K300" s="34"/>
      <c r="L300" s="25"/>
      <c r="M300" s="34"/>
      <c r="N300" s="83"/>
      <c r="O300" s="83"/>
      <c r="P300" s="83"/>
      <c r="Q300" s="83"/>
    </row>
    <row r="301" spans="1:17" ht="25.5" x14ac:dyDescent="0.25">
      <c r="A301" s="314" t="s">
        <v>226</v>
      </c>
      <c r="B301" s="317" t="s">
        <v>107</v>
      </c>
      <c r="C301" s="44" t="s">
        <v>227</v>
      </c>
      <c r="D301" s="45" t="s">
        <v>108</v>
      </c>
      <c r="E301" s="117" t="s">
        <v>228</v>
      </c>
      <c r="F301" s="118" t="s">
        <v>229</v>
      </c>
      <c r="G301" s="119" t="s">
        <v>94</v>
      </c>
      <c r="H301" s="120" t="s">
        <v>94</v>
      </c>
      <c r="I301" s="320" t="s">
        <v>109</v>
      </c>
      <c r="J301" s="34"/>
      <c r="K301" s="34"/>
      <c r="L301" s="25" t="e">
        <f>ROUND(((K301/J301)*100),0)</f>
        <v>#DIV/0!</v>
      </c>
      <c r="M301" s="34" t="e">
        <f>IF(L301&lt;=84,"DEFICIENTE",IF(L301&lt;=89,"REGULAR",IF(L301&lt;=94,"BUENO","MUY BUENO")))</f>
        <v>#DIV/0!</v>
      </c>
      <c r="N301" s="6">
        <f>J301</f>
        <v>0</v>
      </c>
      <c r="O301" s="6">
        <f>K301</f>
        <v>0</v>
      </c>
      <c r="P301" s="6" t="e">
        <f>ROUND(((O301/N301)*100),0)</f>
        <v>#DIV/0!</v>
      </c>
      <c r="Q301" s="6" t="e">
        <f>IF(P301&lt;=84,"DEFICIENTE",IF(P301&lt;=89,"REGULAR",IF(P301&lt;=94,"BUENO","MUY BUENO")))</f>
        <v>#DIV/0!</v>
      </c>
    </row>
    <row r="302" spans="1:17" ht="25.5" x14ac:dyDescent="0.25">
      <c r="A302" s="315"/>
      <c r="B302" s="318"/>
      <c r="C302" s="323" t="s">
        <v>230</v>
      </c>
      <c r="D302" s="326" t="s">
        <v>110</v>
      </c>
      <c r="E302" s="121" t="s">
        <v>231</v>
      </c>
      <c r="F302" s="106" t="s">
        <v>232</v>
      </c>
      <c r="G302" s="122" t="s">
        <v>17</v>
      </c>
      <c r="H302" s="327" t="s">
        <v>111</v>
      </c>
      <c r="I302" s="321"/>
      <c r="J302" s="34"/>
      <c r="K302" s="34"/>
      <c r="L302" s="63" t="e">
        <f>ROUND(((K302/J302)*100),0)</f>
        <v>#DIV/0!</v>
      </c>
      <c r="M302" s="62" t="e">
        <f>IF(L302&lt;=84,"DEFICIENTE",IF(L302&lt;=89,"REGULAR",IF(L302&lt;=94,"BUENO","MUY BUENO")))</f>
        <v>#DIV/0!</v>
      </c>
      <c r="N302" s="312">
        <f>J302</f>
        <v>0</v>
      </c>
      <c r="O302" s="312">
        <f>K302</f>
        <v>0</v>
      </c>
      <c r="P302" s="312" t="e">
        <f>ROUND(((O302/N302)*100),0)</f>
        <v>#DIV/0!</v>
      </c>
      <c r="Q302" s="312" t="e">
        <f>IF(P302&lt;=84,"DEFICIENTE",IF(P302&lt;=89,"REGULAR",IF(P302&lt;=94,"BUENO","MUY BUENO")))</f>
        <v>#DIV/0!</v>
      </c>
    </row>
    <row r="303" spans="1:17" ht="36" x14ac:dyDescent="0.25">
      <c r="A303" s="315"/>
      <c r="B303" s="318"/>
      <c r="C303" s="324"/>
      <c r="D303" s="326"/>
      <c r="E303" s="121" t="s">
        <v>233</v>
      </c>
      <c r="F303" s="106" t="s">
        <v>234</v>
      </c>
      <c r="G303" s="122" t="s">
        <v>17</v>
      </c>
      <c r="H303" s="327"/>
      <c r="I303" s="321"/>
      <c r="J303" s="34"/>
      <c r="K303" s="34"/>
      <c r="L303" s="63" t="e">
        <f>ROUND(((K303/J303)*100),0)</f>
        <v>#DIV/0!</v>
      </c>
      <c r="M303" s="62" t="e">
        <f>IF(L303&lt;=84,"DEFICIENTE",IF(L303&lt;=89,"REGULAR",IF(L303&lt;=94,"BUENO","MUY BUENO")))</f>
        <v>#DIV/0!</v>
      </c>
      <c r="N303" s="328"/>
      <c r="O303" s="328"/>
      <c r="P303" s="328"/>
      <c r="Q303" s="328"/>
    </row>
    <row r="304" spans="1:17" ht="36" x14ac:dyDescent="0.25">
      <c r="A304" s="315"/>
      <c r="B304" s="318"/>
      <c r="C304" s="324"/>
      <c r="D304" s="326"/>
      <c r="E304" s="121" t="s">
        <v>235</v>
      </c>
      <c r="F304" s="106" t="s">
        <v>236</v>
      </c>
      <c r="G304" s="122" t="s">
        <v>17</v>
      </c>
      <c r="H304" s="327"/>
      <c r="I304" s="321"/>
      <c r="J304" s="34"/>
      <c r="K304" s="34"/>
      <c r="L304" s="63" t="e">
        <f>ROUND(((K304/J304)*100),0)</f>
        <v>#DIV/0!</v>
      </c>
      <c r="M304" s="62" t="e">
        <f>IF(L304&lt;=84,"DEFICIENTE",IF(L304&lt;=89,"REGULAR",IF(L304&lt;=94,"BUENO","MUY BUENO")))</f>
        <v>#DIV/0!</v>
      </c>
      <c r="N304" s="328"/>
      <c r="O304" s="328"/>
      <c r="P304" s="328"/>
      <c r="Q304" s="328"/>
    </row>
    <row r="305" spans="1:17" ht="36" x14ac:dyDescent="0.25">
      <c r="A305" s="316"/>
      <c r="B305" s="319"/>
      <c r="C305" s="325"/>
      <c r="D305" s="326"/>
      <c r="E305" s="121" t="s">
        <v>237</v>
      </c>
      <c r="F305" s="106" t="s">
        <v>238</v>
      </c>
      <c r="G305" s="122" t="s">
        <v>17</v>
      </c>
      <c r="H305" s="327"/>
      <c r="I305" s="322"/>
      <c r="J305" s="34"/>
      <c r="K305" s="34"/>
      <c r="L305" s="63" t="e">
        <f>ROUND(((K305/J305)*100),0)</f>
        <v>#DIV/0!</v>
      </c>
      <c r="M305" s="62" t="e">
        <f>IF(L305&lt;=84,"DEFICIENTE",IF(L305&lt;=89,"REGULAR",IF(L305&lt;=94,"BUENO","MUY BUENO")))</f>
        <v>#DIV/0!</v>
      </c>
      <c r="N305" s="329"/>
      <c r="O305" s="329"/>
      <c r="P305" s="329"/>
      <c r="Q305" s="329"/>
    </row>
    <row r="307" spans="1:17" ht="18.75" x14ac:dyDescent="0.25">
      <c r="A307" s="46" t="s">
        <v>116</v>
      </c>
      <c r="B307" s="47"/>
      <c r="C307" s="48"/>
      <c r="D307" s="49"/>
      <c r="E307" s="47"/>
      <c r="F307" s="50"/>
      <c r="G307" s="51"/>
      <c r="H307" s="52"/>
      <c r="I307" s="53"/>
      <c r="J307" s="54"/>
      <c r="K307" s="54"/>
      <c r="L307" s="55"/>
      <c r="M307" s="58"/>
      <c r="N307" s="59"/>
      <c r="O307" s="59"/>
      <c r="P307" s="60"/>
      <c r="Q307" s="61"/>
    </row>
    <row r="308" spans="1:17" x14ac:dyDescent="0.25">
      <c r="A308" s="80" t="s">
        <v>91</v>
      </c>
      <c r="B308" s="64"/>
      <c r="C308" s="64"/>
      <c r="D308" s="64"/>
      <c r="E308" s="64"/>
      <c r="F308" s="64"/>
      <c r="G308" s="64"/>
      <c r="H308" s="64"/>
      <c r="I308" s="64"/>
      <c r="J308" s="64"/>
      <c r="K308" s="64"/>
      <c r="L308" s="64"/>
      <c r="M308" s="64"/>
      <c r="N308" s="65"/>
      <c r="O308" s="65"/>
      <c r="P308" s="66"/>
      <c r="Q308" s="67"/>
    </row>
    <row r="309" spans="1:17" ht="36" x14ac:dyDescent="0.25">
      <c r="A309" s="345" t="s">
        <v>12</v>
      </c>
      <c r="B309" s="347" t="s">
        <v>92</v>
      </c>
      <c r="C309" s="348" t="s">
        <v>150</v>
      </c>
      <c r="D309" s="349" t="s">
        <v>93</v>
      </c>
      <c r="E309" s="101" t="s">
        <v>151</v>
      </c>
      <c r="F309" s="102" t="s">
        <v>152</v>
      </c>
      <c r="G309" s="100" t="s">
        <v>153</v>
      </c>
      <c r="H309" s="351" t="s">
        <v>94</v>
      </c>
      <c r="I309" s="352" t="s">
        <v>95</v>
      </c>
      <c r="J309" s="92"/>
      <c r="K309" s="62"/>
      <c r="L309" s="63" t="e">
        <f>ROUND(((K309/J309)*100),0)</f>
        <v>#DIV/0!</v>
      </c>
      <c r="M309" s="62" t="e">
        <f>IF(L309&lt;=84,"DEFICIENTE",IF(L309&lt;=89,"REGULAR",IF(L309&lt;=94,"BUENO","MUY BUENO")))</f>
        <v>#DIV/0!</v>
      </c>
      <c r="N309" s="355">
        <f>J309</f>
        <v>0</v>
      </c>
      <c r="O309" s="355">
        <f>K309</f>
        <v>0</v>
      </c>
      <c r="P309" s="355" t="e">
        <f>ROUND(((O309/N309)*100),0)</f>
        <v>#DIV/0!</v>
      </c>
      <c r="Q309" s="355" t="e">
        <f>IF(P309&lt;=84,"DEFICIENTE",IF(P309&lt;=89,"REGULAR",IF(P309&lt;=94,"BUENO","MUY BUENO")))</f>
        <v>#DIV/0!</v>
      </c>
    </row>
    <row r="310" spans="1:17" ht="60" x14ac:dyDescent="0.25">
      <c r="A310" s="345"/>
      <c r="B310" s="347"/>
      <c r="C310" s="348"/>
      <c r="D310" s="350"/>
      <c r="E310" s="103" t="s">
        <v>154</v>
      </c>
      <c r="F310" s="94" t="s">
        <v>142</v>
      </c>
      <c r="G310" s="104" t="s">
        <v>153</v>
      </c>
      <c r="H310" s="351"/>
      <c r="I310" s="353"/>
      <c r="J310" s="93"/>
      <c r="K310" s="56"/>
      <c r="L310" s="57"/>
      <c r="M310" s="56"/>
      <c r="N310" s="356"/>
      <c r="O310" s="356"/>
      <c r="P310" s="356"/>
      <c r="Q310" s="356"/>
    </row>
    <row r="311" spans="1:17" ht="60" x14ac:dyDescent="0.25">
      <c r="A311" s="345"/>
      <c r="B311" s="347"/>
      <c r="C311" s="357" t="s">
        <v>155</v>
      </c>
      <c r="D311" s="360" t="s">
        <v>96</v>
      </c>
      <c r="E311" s="95" t="s">
        <v>143</v>
      </c>
      <c r="F311" s="96" t="s">
        <v>144</v>
      </c>
      <c r="G311" s="97" t="s">
        <v>145</v>
      </c>
      <c r="H311" s="363" t="s">
        <v>94</v>
      </c>
      <c r="I311" s="353"/>
      <c r="J311" s="93"/>
      <c r="K311" s="56"/>
      <c r="L311" s="57"/>
      <c r="M311" s="56"/>
      <c r="N311" s="355">
        <f>J313</f>
        <v>0</v>
      </c>
      <c r="O311" s="355">
        <f>K313</f>
        <v>0</v>
      </c>
      <c r="P311" s="355" t="e">
        <f>ROUND(((O311/N311)*100),0)</f>
        <v>#DIV/0!</v>
      </c>
      <c r="Q311" s="355" t="e">
        <f>IF(P311&lt;=84,"DEFICIENTE",IF(P311&lt;=89,"REGULAR",IF(P311&lt;=94,"BUENO","MUY BUENO")))</f>
        <v>#DIV/0!</v>
      </c>
    </row>
    <row r="312" spans="1:17" ht="48" x14ac:dyDescent="0.25">
      <c r="A312" s="345"/>
      <c r="B312" s="347"/>
      <c r="C312" s="358"/>
      <c r="D312" s="361"/>
      <c r="E312" s="95" t="s">
        <v>146</v>
      </c>
      <c r="F312" s="96" t="s">
        <v>147</v>
      </c>
      <c r="G312" s="97" t="s">
        <v>145</v>
      </c>
      <c r="H312" s="363"/>
      <c r="I312" s="353"/>
      <c r="J312" s="93"/>
      <c r="K312" s="56"/>
      <c r="L312" s="57"/>
      <c r="M312" s="56"/>
      <c r="N312" s="364"/>
      <c r="O312" s="364"/>
      <c r="P312" s="364"/>
      <c r="Q312" s="364"/>
    </row>
    <row r="313" spans="1:17" ht="60" x14ac:dyDescent="0.25">
      <c r="A313" s="346"/>
      <c r="B313" s="347"/>
      <c r="C313" s="359"/>
      <c r="D313" s="362"/>
      <c r="E313" s="98" t="s">
        <v>148</v>
      </c>
      <c r="F313" s="99" t="s">
        <v>149</v>
      </c>
      <c r="G313" s="100" t="s">
        <v>145</v>
      </c>
      <c r="H313" s="363"/>
      <c r="I313" s="354"/>
      <c r="J313" s="93"/>
      <c r="K313" s="34"/>
      <c r="L313" s="63" t="e">
        <f t="shared" ref="L313:L328" si="40">ROUND(((K313/J313)*100),0)</f>
        <v>#DIV/0!</v>
      </c>
      <c r="M313" s="34"/>
      <c r="N313" s="356"/>
      <c r="O313" s="356"/>
      <c r="P313" s="356"/>
      <c r="Q313" s="356"/>
    </row>
    <row r="314" spans="1:17" ht="24" x14ac:dyDescent="0.25">
      <c r="A314" s="300" t="s">
        <v>14</v>
      </c>
      <c r="B314" s="365" t="s">
        <v>156</v>
      </c>
      <c r="C314" s="323" t="s">
        <v>157</v>
      </c>
      <c r="D314" s="368" t="s">
        <v>158</v>
      </c>
      <c r="E314" s="98" t="s">
        <v>159</v>
      </c>
      <c r="F314" s="105" t="s">
        <v>160</v>
      </c>
      <c r="G314" s="100" t="s">
        <v>161</v>
      </c>
      <c r="H314" s="351" t="s">
        <v>97</v>
      </c>
      <c r="I314" s="304" t="s">
        <v>98</v>
      </c>
      <c r="J314" s="93"/>
      <c r="K314" s="34"/>
      <c r="L314" s="63" t="e">
        <f t="shared" si="40"/>
        <v>#DIV/0!</v>
      </c>
      <c r="M314" s="62" t="e">
        <f t="shared" ref="M314:M327" si="41">IF(L314&lt;=84,"DEFICIENTE",IF(L314&lt;=89,"REGULAR",IF(L314&lt;=94,"BUENO","MUY BUENO")))</f>
        <v>#DIV/0!</v>
      </c>
      <c r="N314" s="330">
        <f>J316</f>
        <v>0</v>
      </c>
      <c r="O314" s="330">
        <f>K316</f>
        <v>0</v>
      </c>
      <c r="P314" s="338" t="e">
        <f>ROUND(((O314/N314)*100),0)</f>
        <v>#DIV/0!</v>
      </c>
      <c r="Q314" s="338" t="e">
        <f>IF(P314&lt;=84,"DEFICIENTE",IF(P314&lt;=89,"REGULAR",IF(P314&lt;=94,"BUENO","MUY BUENO")))</f>
        <v>#DIV/0!</v>
      </c>
    </row>
    <row r="315" spans="1:17" ht="36" x14ac:dyDescent="0.25">
      <c r="A315" s="301"/>
      <c r="B315" s="366"/>
      <c r="C315" s="324"/>
      <c r="D315" s="349"/>
      <c r="E315" s="98" t="s">
        <v>162</v>
      </c>
      <c r="F315" s="105" t="s">
        <v>163</v>
      </c>
      <c r="G315" s="100" t="s">
        <v>164</v>
      </c>
      <c r="H315" s="351"/>
      <c r="I315" s="305"/>
      <c r="J315" s="93"/>
      <c r="K315" s="34"/>
      <c r="L315" s="63" t="e">
        <f t="shared" si="40"/>
        <v>#DIV/0!</v>
      </c>
      <c r="M315" s="62" t="e">
        <f t="shared" si="41"/>
        <v>#DIV/0!</v>
      </c>
      <c r="N315" s="331"/>
      <c r="O315" s="331"/>
      <c r="P315" s="339"/>
      <c r="Q315" s="339"/>
    </row>
    <row r="316" spans="1:17" ht="36" x14ac:dyDescent="0.25">
      <c r="A316" s="301"/>
      <c r="B316" s="366"/>
      <c r="C316" s="324"/>
      <c r="D316" s="349"/>
      <c r="E316" s="98" t="s">
        <v>165</v>
      </c>
      <c r="F316" s="105" t="s">
        <v>166</v>
      </c>
      <c r="G316" s="100" t="s">
        <v>167</v>
      </c>
      <c r="H316" s="351"/>
      <c r="I316" s="305"/>
      <c r="J316" s="93"/>
      <c r="K316" s="34"/>
      <c r="L316" s="63" t="e">
        <f t="shared" si="40"/>
        <v>#DIV/0!</v>
      </c>
      <c r="M316" s="62" t="e">
        <f t="shared" si="41"/>
        <v>#DIV/0!</v>
      </c>
      <c r="N316" s="331"/>
      <c r="O316" s="331"/>
      <c r="P316" s="339"/>
      <c r="Q316" s="339"/>
    </row>
    <row r="317" spans="1:17" ht="48" x14ac:dyDescent="0.25">
      <c r="A317" s="301"/>
      <c r="B317" s="366"/>
      <c r="C317" s="357" t="s">
        <v>168</v>
      </c>
      <c r="D317" s="308" t="s">
        <v>169</v>
      </c>
      <c r="E317" s="98" t="s">
        <v>170</v>
      </c>
      <c r="F317" s="105" t="s">
        <v>171</v>
      </c>
      <c r="G317" s="100" t="s">
        <v>172</v>
      </c>
      <c r="H317" s="363" t="s">
        <v>173</v>
      </c>
      <c r="I317" s="305"/>
      <c r="J317" s="93"/>
      <c r="K317" s="34"/>
      <c r="L317" s="63" t="e">
        <f t="shared" si="40"/>
        <v>#DIV/0!</v>
      </c>
      <c r="M317" s="62" t="e">
        <f t="shared" si="41"/>
        <v>#DIV/0!</v>
      </c>
      <c r="N317" s="330">
        <f>J317</f>
        <v>0</v>
      </c>
      <c r="O317" s="330">
        <f>K317</f>
        <v>0</v>
      </c>
      <c r="P317" s="330" t="e">
        <f>ROUND(((O317/N317)*100),0)</f>
        <v>#DIV/0!</v>
      </c>
      <c r="Q317" s="330" t="e">
        <f>IF(P317&lt;=84,"DEFICIENTE",IF(P317&lt;=89,"REGULAR",IF(P317&lt;=94,"BUENO","MUY BUENO")))</f>
        <v>#DIV/0!</v>
      </c>
    </row>
    <row r="318" spans="1:17" ht="72" x14ac:dyDescent="0.25">
      <c r="A318" s="301"/>
      <c r="B318" s="366"/>
      <c r="C318" s="358"/>
      <c r="D318" s="308"/>
      <c r="E318" s="98" t="s">
        <v>174</v>
      </c>
      <c r="F318" s="105" t="s">
        <v>175</v>
      </c>
      <c r="G318" s="100" t="s">
        <v>176</v>
      </c>
      <c r="H318" s="363"/>
      <c r="I318" s="305"/>
      <c r="J318" s="93"/>
      <c r="K318" s="34"/>
      <c r="L318" s="63" t="e">
        <f t="shared" si="40"/>
        <v>#DIV/0!</v>
      </c>
      <c r="M318" s="62" t="e">
        <f t="shared" si="41"/>
        <v>#DIV/0!</v>
      </c>
      <c r="N318" s="331"/>
      <c r="O318" s="331"/>
      <c r="P318" s="331"/>
      <c r="Q318" s="331"/>
    </row>
    <row r="319" spans="1:17" ht="72" x14ac:dyDescent="0.25">
      <c r="A319" s="301"/>
      <c r="B319" s="366"/>
      <c r="C319" s="332" t="s">
        <v>177</v>
      </c>
      <c r="D319" s="334" t="s">
        <v>178</v>
      </c>
      <c r="E319" s="98" t="s">
        <v>179</v>
      </c>
      <c r="F319" s="105" t="s">
        <v>180</v>
      </c>
      <c r="G319" s="100" t="s">
        <v>176</v>
      </c>
      <c r="H319" s="336" t="s">
        <v>181</v>
      </c>
      <c r="I319" s="305"/>
      <c r="J319" s="93"/>
      <c r="K319" s="68"/>
      <c r="L319" s="63" t="e">
        <f t="shared" si="40"/>
        <v>#DIV/0!</v>
      </c>
      <c r="M319" s="62" t="e">
        <f t="shared" si="41"/>
        <v>#DIV/0!</v>
      </c>
      <c r="N319" s="338">
        <f>J319</f>
        <v>0</v>
      </c>
      <c r="O319" s="338">
        <f>K319</f>
        <v>0</v>
      </c>
      <c r="P319" s="330" t="e">
        <f>ROUND(((O319/N319)*100),0)</f>
        <v>#DIV/0!</v>
      </c>
      <c r="Q319" s="330" t="e">
        <f>IF(P319&lt;=84,"DEFICIENTE",IF(P319&lt;=89,"REGULAR",IF(P319&lt;=94,"BUENO","MUY BUENO")))</f>
        <v>#DIV/0!</v>
      </c>
    </row>
    <row r="320" spans="1:17" ht="36" x14ac:dyDescent="0.25">
      <c r="A320" s="301"/>
      <c r="B320" s="367"/>
      <c r="C320" s="333"/>
      <c r="D320" s="335"/>
      <c r="E320" s="98" t="s">
        <v>182</v>
      </c>
      <c r="F320" s="105" t="s">
        <v>183</v>
      </c>
      <c r="G320" s="100" t="s">
        <v>184</v>
      </c>
      <c r="H320" s="337"/>
      <c r="I320" s="305"/>
      <c r="J320" s="93"/>
      <c r="K320" s="68"/>
      <c r="L320" s="63" t="e">
        <f t="shared" si="40"/>
        <v>#DIV/0!</v>
      </c>
      <c r="M320" s="62" t="e">
        <f t="shared" si="41"/>
        <v>#DIV/0!</v>
      </c>
      <c r="N320" s="339"/>
      <c r="O320" s="339"/>
      <c r="P320" s="331"/>
      <c r="Q320" s="331"/>
    </row>
    <row r="321" spans="1:17" ht="60" x14ac:dyDescent="0.25">
      <c r="A321" s="300" t="s">
        <v>15</v>
      </c>
      <c r="B321" s="340" t="s">
        <v>185</v>
      </c>
      <c r="C321" s="307" t="s">
        <v>186</v>
      </c>
      <c r="D321" s="308" t="s">
        <v>187</v>
      </c>
      <c r="E321" s="98" t="s">
        <v>188</v>
      </c>
      <c r="F321" s="106" t="s">
        <v>189</v>
      </c>
      <c r="G321" s="100" t="s">
        <v>190</v>
      </c>
      <c r="H321" s="342" t="s">
        <v>191</v>
      </c>
      <c r="I321" s="343" t="s">
        <v>99</v>
      </c>
      <c r="J321" s="93"/>
      <c r="K321" s="68"/>
      <c r="L321" s="63" t="e">
        <f t="shared" si="40"/>
        <v>#DIV/0!</v>
      </c>
      <c r="M321" s="62" t="e">
        <f t="shared" si="41"/>
        <v>#DIV/0!</v>
      </c>
      <c r="N321" s="338">
        <f>J321</f>
        <v>0</v>
      </c>
      <c r="O321" s="338">
        <f>K321</f>
        <v>0</v>
      </c>
      <c r="P321" s="330" t="e">
        <f>ROUND(((O321/N321)*100),0)</f>
        <v>#DIV/0!</v>
      </c>
      <c r="Q321" s="330" t="e">
        <f>IF(P321&lt;=84,"DEFICIENTE",IF(P321&lt;=89,"REGULAR",IF(P321&lt;=94,"BUENO","MUY BUENO")))</f>
        <v>#DIV/0!</v>
      </c>
    </row>
    <row r="322" spans="1:17" ht="36" x14ac:dyDescent="0.25">
      <c r="A322" s="301"/>
      <c r="B322" s="341"/>
      <c r="C322" s="307"/>
      <c r="D322" s="308"/>
      <c r="E322" s="98" t="s">
        <v>192</v>
      </c>
      <c r="F322" s="106" t="s">
        <v>193</v>
      </c>
      <c r="G322" s="100" t="s">
        <v>194</v>
      </c>
      <c r="H322" s="342"/>
      <c r="I322" s="344"/>
      <c r="J322" s="93"/>
      <c r="K322" s="68"/>
      <c r="L322" s="63" t="e">
        <f t="shared" si="40"/>
        <v>#DIV/0!</v>
      </c>
      <c r="M322" s="62" t="e">
        <f t="shared" si="41"/>
        <v>#DIV/0!</v>
      </c>
      <c r="N322" s="339"/>
      <c r="O322" s="339"/>
      <c r="P322" s="331"/>
      <c r="Q322" s="331"/>
    </row>
    <row r="323" spans="1:17" ht="72" x14ac:dyDescent="0.25">
      <c r="A323" s="300" t="s">
        <v>16</v>
      </c>
      <c r="B323" s="302" t="s">
        <v>195</v>
      </c>
      <c r="C323" s="107" t="s">
        <v>196</v>
      </c>
      <c r="D323" s="108" t="s">
        <v>197</v>
      </c>
      <c r="E323" s="98" t="s">
        <v>198</v>
      </c>
      <c r="F323" s="106" t="s">
        <v>199</v>
      </c>
      <c r="G323" s="109" t="s">
        <v>200</v>
      </c>
      <c r="H323" s="110" t="s">
        <v>100</v>
      </c>
      <c r="I323" s="304" t="s">
        <v>95</v>
      </c>
      <c r="J323" s="93">
        <v>2</v>
      </c>
      <c r="K323" s="34"/>
      <c r="L323" s="63">
        <f t="shared" si="40"/>
        <v>0</v>
      </c>
      <c r="M323" s="62" t="str">
        <f t="shared" si="41"/>
        <v>DEFICIENTE</v>
      </c>
      <c r="N323" s="84">
        <f t="shared" ref="N323:O325" si="42">J323</f>
        <v>2</v>
      </c>
      <c r="O323" s="84">
        <f t="shared" si="42"/>
        <v>0</v>
      </c>
      <c r="P323" s="84">
        <f>ROUND(((O323/N323)*100),0)</f>
        <v>0</v>
      </c>
      <c r="Q323" s="84" t="str">
        <f>IF(P323&lt;=84,"DEFICIENTE",IF(P323&lt;=89,"REGULAR",IF(P323&lt;=94,"BUENO","MUY BUENO")))</f>
        <v>DEFICIENTE</v>
      </c>
    </row>
    <row r="324" spans="1:17" ht="108" x14ac:dyDescent="0.25">
      <c r="A324" s="301"/>
      <c r="B324" s="303"/>
      <c r="C324" s="111" t="s">
        <v>201</v>
      </c>
      <c r="D324" s="112" t="s">
        <v>202</v>
      </c>
      <c r="E324" s="98" t="s">
        <v>203</v>
      </c>
      <c r="F324" s="106" t="s">
        <v>204</v>
      </c>
      <c r="G324" s="109" t="s">
        <v>205</v>
      </c>
      <c r="H324" s="113" t="s">
        <v>101</v>
      </c>
      <c r="I324" s="305"/>
      <c r="J324" s="34"/>
      <c r="K324" s="34"/>
      <c r="L324" s="63" t="e">
        <f t="shared" si="40"/>
        <v>#DIV/0!</v>
      </c>
      <c r="M324" s="62" t="e">
        <f t="shared" si="41"/>
        <v>#DIV/0!</v>
      </c>
      <c r="N324" s="84">
        <f t="shared" si="42"/>
        <v>0</v>
      </c>
      <c r="O324" s="84">
        <f t="shared" si="42"/>
        <v>0</v>
      </c>
      <c r="P324" s="84" t="e">
        <f>ROUND(((O324/N324)*100),0)</f>
        <v>#DIV/0!</v>
      </c>
      <c r="Q324" s="84" t="e">
        <f>IF(P324&lt;=84,"DEFICIENTE",IF(P324&lt;=89,"REGULAR",IF(P324&lt;=94,"BUENO","MUY BUENO")))</f>
        <v>#DIV/0!</v>
      </c>
    </row>
    <row r="325" spans="1:17" ht="120" x14ac:dyDescent="0.25">
      <c r="A325" s="301"/>
      <c r="B325" s="303"/>
      <c r="C325" s="107" t="s">
        <v>206</v>
      </c>
      <c r="D325" s="108" t="s">
        <v>207</v>
      </c>
      <c r="E325" s="98" t="s">
        <v>208</v>
      </c>
      <c r="F325" s="106" t="s">
        <v>209</v>
      </c>
      <c r="G325" s="109" t="s">
        <v>210</v>
      </c>
      <c r="H325" s="114" t="s">
        <v>211</v>
      </c>
      <c r="I325" s="305"/>
      <c r="J325" s="34"/>
      <c r="K325" s="34"/>
      <c r="L325" s="63" t="e">
        <f t="shared" si="40"/>
        <v>#DIV/0!</v>
      </c>
      <c r="M325" s="62" t="e">
        <f t="shared" si="41"/>
        <v>#DIV/0!</v>
      </c>
      <c r="N325" s="85">
        <f t="shared" si="42"/>
        <v>0</v>
      </c>
      <c r="O325" s="85">
        <f t="shared" si="42"/>
        <v>0</v>
      </c>
      <c r="P325" s="85" t="e">
        <f>ROUND(((O325/N325)*100),0)</f>
        <v>#DIV/0!</v>
      </c>
      <c r="Q325" s="85" t="e">
        <f>IF(P325&lt;=84,"DEFICIENTE",IF(P325&lt;=89,"REGULAR",IF(P325&lt;=94,"BUENO","MUY BUENO")))</f>
        <v>#DIV/0!</v>
      </c>
    </row>
    <row r="326" spans="1:17" ht="60" x14ac:dyDescent="0.25">
      <c r="A326" s="300" t="s">
        <v>102</v>
      </c>
      <c r="B326" s="306" t="s">
        <v>212</v>
      </c>
      <c r="C326" s="307" t="s">
        <v>213</v>
      </c>
      <c r="D326" s="308" t="s">
        <v>214</v>
      </c>
      <c r="E326" s="98" t="s">
        <v>215</v>
      </c>
      <c r="F326" s="106" t="s">
        <v>216</v>
      </c>
      <c r="G326" s="100" t="s">
        <v>217</v>
      </c>
      <c r="H326" s="309" t="s">
        <v>103</v>
      </c>
      <c r="I326" s="310" t="s">
        <v>104</v>
      </c>
      <c r="J326" s="34"/>
      <c r="K326" s="34"/>
      <c r="L326" s="63" t="e">
        <f t="shared" si="40"/>
        <v>#DIV/0!</v>
      </c>
      <c r="M326" s="62" t="e">
        <f t="shared" si="41"/>
        <v>#DIV/0!</v>
      </c>
      <c r="N326" s="312">
        <f>J327</f>
        <v>0</v>
      </c>
      <c r="O326" s="312">
        <f>K327</f>
        <v>0</v>
      </c>
      <c r="P326" s="312" t="e">
        <f>ROUND(((O326/N326)*100),0)</f>
        <v>#DIV/0!</v>
      </c>
      <c r="Q326" s="312" t="e">
        <f>IF(P326&lt;=84,"DEFICIENTE",IF(P326&lt;=89,"REGULAR",IF(P326&lt;=94,"BUENO","MUY BUENO")))</f>
        <v>#DIV/0!</v>
      </c>
    </row>
    <row r="327" spans="1:17" ht="60" x14ac:dyDescent="0.25">
      <c r="A327" s="301"/>
      <c r="B327" s="306"/>
      <c r="C327" s="307"/>
      <c r="D327" s="308"/>
      <c r="E327" s="98" t="s">
        <v>218</v>
      </c>
      <c r="F327" s="106" t="s">
        <v>219</v>
      </c>
      <c r="G327" s="100" t="s">
        <v>220</v>
      </c>
      <c r="H327" s="309"/>
      <c r="I327" s="311"/>
      <c r="J327" s="34"/>
      <c r="K327" s="34"/>
      <c r="L327" s="63" t="e">
        <f t="shared" si="40"/>
        <v>#DIV/0!</v>
      </c>
      <c r="M327" s="62" t="e">
        <f t="shared" si="41"/>
        <v>#DIV/0!</v>
      </c>
      <c r="N327" s="313"/>
      <c r="O327" s="313"/>
      <c r="P327" s="313"/>
      <c r="Q327" s="313"/>
    </row>
    <row r="328" spans="1:17" ht="89.25" x14ac:dyDescent="0.25">
      <c r="A328" s="301"/>
      <c r="B328" s="306"/>
      <c r="C328" s="107" t="s">
        <v>221</v>
      </c>
      <c r="D328" s="108" t="s">
        <v>222</v>
      </c>
      <c r="E328" s="115" t="s">
        <v>223</v>
      </c>
      <c r="F328" s="106" t="s">
        <v>224</v>
      </c>
      <c r="G328" s="109" t="s">
        <v>225</v>
      </c>
      <c r="H328" s="116" t="s">
        <v>105</v>
      </c>
      <c r="I328" s="311"/>
      <c r="J328" s="34"/>
      <c r="K328" s="34"/>
      <c r="L328" s="63" t="e">
        <f t="shared" si="40"/>
        <v>#DIV/0!</v>
      </c>
      <c r="M328" s="34" t="e">
        <f t="shared" ref="M328" si="43">IF(L328&lt;=84,"DEFICIENTE",IF(L328&lt;=89,"REGULAR",IF(L328&lt;=94,"BUENO","MUY BUENO")))</f>
        <v>#DIV/0!</v>
      </c>
      <c r="N328" s="85">
        <f>J328</f>
        <v>0</v>
      </c>
      <c r="O328" s="85">
        <f>K328</f>
        <v>0</v>
      </c>
      <c r="P328" s="85" t="e">
        <f>ROUND(((O328/N328)*100),0)</f>
        <v>#DIV/0!</v>
      </c>
      <c r="Q328" s="85" t="e">
        <f>IF(P328&lt;=84,"DEFICIENTE",IF(P328&lt;=89,"REGULAR",IF(P328&lt;=94,"BUENO","MUY BUENO")))</f>
        <v>#DIV/0!</v>
      </c>
    </row>
    <row r="329" spans="1:17" ht="16.5" x14ac:dyDescent="0.25">
      <c r="A329" s="36" t="s">
        <v>106</v>
      </c>
      <c r="B329" s="37"/>
      <c r="C329" s="38"/>
      <c r="D329" s="39"/>
      <c r="E329" s="40"/>
      <c r="F329" s="41"/>
      <c r="G329" s="42"/>
      <c r="H329" s="42"/>
      <c r="I329" s="43"/>
      <c r="J329" s="34"/>
      <c r="K329" s="34"/>
      <c r="L329" s="25"/>
      <c r="M329" s="34"/>
      <c r="N329" s="83"/>
      <c r="O329" s="83"/>
      <c r="P329" s="83"/>
      <c r="Q329" s="83"/>
    </row>
    <row r="330" spans="1:17" ht="25.5" x14ac:dyDescent="0.25">
      <c r="A330" s="314" t="s">
        <v>226</v>
      </c>
      <c r="B330" s="317" t="s">
        <v>107</v>
      </c>
      <c r="C330" s="44" t="s">
        <v>227</v>
      </c>
      <c r="D330" s="45" t="s">
        <v>108</v>
      </c>
      <c r="E330" s="117" t="s">
        <v>228</v>
      </c>
      <c r="F330" s="118" t="s">
        <v>229</v>
      </c>
      <c r="G330" s="119" t="s">
        <v>94</v>
      </c>
      <c r="H330" s="120" t="s">
        <v>94</v>
      </c>
      <c r="I330" s="320" t="s">
        <v>109</v>
      </c>
      <c r="J330" s="34"/>
      <c r="K330" s="34"/>
      <c r="L330" s="25" t="e">
        <f>ROUND(((K330/J330)*100),0)</f>
        <v>#DIV/0!</v>
      </c>
      <c r="M330" s="34" t="e">
        <f>IF(L330&lt;=84,"DEFICIENTE",IF(L330&lt;=89,"REGULAR",IF(L330&lt;=94,"BUENO","MUY BUENO")))</f>
        <v>#DIV/0!</v>
      </c>
      <c r="N330" s="6">
        <f>J330</f>
        <v>0</v>
      </c>
      <c r="O330" s="6">
        <f>K330</f>
        <v>0</v>
      </c>
      <c r="P330" s="6" t="e">
        <f>ROUND(((O330/N330)*100),0)</f>
        <v>#DIV/0!</v>
      </c>
      <c r="Q330" s="6" t="e">
        <f>IF(P330&lt;=84,"DEFICIENTE",IF(P330&lt;=89,"REGULAR",IF(P330&lt;=94,"BUENO","MUY BUENO")))</f>
        <v>#DIV/0!</v>
      </c>
    </row>
    <row r="331" spans="1:17" ht="25.5" x14ac:dyDescent="0.25">
      <c r="A331" s="315"/>
      <c r="B331" s="318"/>
      <c r="C331" s="323" t="s">
        <v>230</v>
      </c>
      <c r="D331" s="326" t="s">
        <v>110</v>
      </c>
      <c r="E331" s="121" t="s">
        <v>231</v>
      </c>
      <c r="F331" s="106" t="s">
        <v>232</v>
      </c>
      <c r="G331" s="122" t="s">
        <v>17</v>
      </c>
      <c r="H331" s="327" t="s">
        <v>111</v>
      </c>
      <c r="I331" s="321"/>
      <c r="J331" s="34"/>
      <c r="K331" s="34"/>
      <c r="L331" s="63" t="e">
        <f>ROUND(((K331/J331)*100),0)</f>
        <v>#DIV/0!</v>
      </c>
      <c r="M331" s="62" t="e">
        <f>IF(L331&lt;=84,"DEFICIENTE",IF(L331&lt;=89,"REGULAR",IF(L331&lt;=94,"BUENO","MUY BUENO")))</f>
        <v>#DIV/0!</v>
      </c>
      <c r="N331" s="312">
        <f>J331</f>
        <v>0</v>
      </c>
      <c r="O331" s="312">
        <f>K331</f>
        <v>0</v>
      </c>
      <c r="P331" s="312" t="e">
        <f>ROUND(((O331/N331)*100),0)</f>
        <v>#DIV/0!</v>
      </c>
      <c r="Q331" s="312" t="e">
        <f>IF(P331&lt;=84,"DEFICIENTE",IF(P331&lt;=89,"REGULAR",IF(P331&lt;=94,"BUENO","MUY BUENO")))</f>
        <v>#DIV/0!</v>
      </c>
    </row>
    <row r="332" spans="1:17" ht="36" x14ac:dyDescent="0.25">
      <c r="A332" s="315"/>
      <c r="B332" s="318"/>
      <c r="C332" s="324"/>
      <c r="D332" s="326"/>
      <c r="E332" s="121" t="s">
        <v>233</v>
      </c>
      <c r="F332" s="106" t="s">
        <v>234</v>
      </c>
      <c r="G332" s="122" t="s">
        <v>17</v>
      </c>
      <c r="H332" s="327"/>
      <c r="I332" s="321"/>
      <c r="J332" s="34"/>
      <c r="K332" s="34"/>
      <c r="L332" s="63" t="e">
        <f>ROUND(((K332/J332)*100),0)</f>
        <v>#DIV/0!</v>
      </c>
      <c r="M332" s="62" t="e">
        <f>IF(L332&lt;=84,"DEFICIENTE",IF(L332&lt;=89,"REGULAR",IF(L332&lt;=94,"BUENO","MUY BUENO")))</f>
        <v>#DIV/0!</v>
      </c>
      <c r="N332" s="328"/>
      <c r="O332" s="328"/>
      <c r="P332" s="328"/>
      <c r="Q332" s="328"/>
    </row>
    <row r="333" spans="1:17" ht="36" x14ac:dyDescent="0.25">
      <c r="A333" s="315"/>
      <c r="B333" s="318"/>
      <c r="C333" s="324"/>
      <c r="D333" s="326"/>
      <c r="E333" s="121" t="s">
        <v>235</v>
      </c>
      <c r="F333" s="106" t="s">
        <v>236</v>
      </c>
      <c r="G333" s="122" t="s">
        <v>17</v>
      </c>
      <c r="H333" s="327"/>
      <c r="I333" s="321"/>
      <c r="J333" s="34"/>
      <c r="K333" s="34"/>
      <c r="L333" s="63" t="e">
        <f>ROUND(((K333/J333)*100),0)</f>
        <v>#DIV/0!</v>
      </c>
      <c r="M333" s="62" t="e">
        <f>IF(L333&lt;=84,"DEFICIENTE",IF(L333&lt;=89,"REGULAR",IF(L333&lt;=94,"BUENO","MUY BUENO")))</f>
        <v>#DIV/0!</v>
      </c>
      <c r="N333" s="328"/>
      <c r="O333" s="328"/>
      <c r="P333" s="328"/>
      <c r="Q333" s="328"/>
    </row>
    <row r="334" spans="1:17" ht="36" x14ac:dyDescent="0.25">
      <c r="A334" s="316"/>
      <c r="B334" s="319"/>
      <c r="C334" s="325"/>
      <c r="D334" s="326"/>
      <c r="E334" s="121" t="s">
        <v>237</v>
      </c>
      <c r="F334" s="106" t="s">
        <v>238</v>
      </c>
      <c r="G334" s="122" t="s">
        <v>17</v>
      </c>
      <c r="H334" s="327"/>
      <c r="I334" s="322"/>
      <c r="J334" s="34"/>
      <c r="K334" s="34"/>
      <c r="L334" s="63" t="e">
        <f>ROUND(((K334/J334)*100),0)</f>
        <v>#DIV/0!</v>
      </c>
      <c r="M334" s="62" t="e">
        <f>IF(L334&lt;=84,"DEFICIENTE",IF(L334&lt;=89,"REGULAR",IF(L334&lt;=94,"BUENO","MUY BUENO")))</f>
        <v>#DIV/0!</v>
      </c>
      <c r="N334" s="329"/>
      <c r="O334" s="329"/>
      <c r="P334" s="329"/>
      <c r="Q334" s="329"/>
    </row>
    <row r="336" spans="1:17" ht="18.75" x14ac:dyDescent="0.25">
      <c r="A336" s="46" t="s">
        <v>32</v>
      </c>
      <c r="B336" s="47"/>
      <c r="C336" s="48"/>
      <c r="D336" s="49"/>
      <c r="E336" s="47"/>
      <c r="F336" s="50"/>
      <c r="G336" s="51"/>
      <c r="H336" s="52"/>
      <c r="I336" s="53"/>
      <c r="J336" s="54"/>
      <c r="K336" s="54"/>
      <c r="L336" s="55"/>
      <c r="M336" s="58"/>
      <c r="N336" s="59"/>
      <c r="O336" s="59"/>
      <c r="P336" s="60"/>
      <c r="Q336" s="61"/>
    </row>
    <row r="337" spans="1:17" x14ac:dyDescent="0.25">
      <c r="A337" s="80" t="s">
        <v>91</v>
      </c>
      <c r="B337" s="64"/>
      <c r="C337" s="64"/>
      <c r="D337" s="64"/>
      <c r="E337" s="64"/>
      <c r="F337" s="64"/>
      <c r="G337" s="64"/>
      <c r="H337" s="64"/>
      <c r="I337" s="64"/>
      <c r="J337" s="64"/>
      <c r="K337" s="64"/>
      <c r="L337" s="64"/>
      <c r="M337" s="64"/>
      <c r="N337" s="65"/>
      <c r="O337" s="65"/>
      <c r="P337" s="66"/>
      <c r="Q337" s="67"/>
    </row>
    <row r="338" spans="1:17" ht="36" x14ac:dyDescent="0.25">
      <c r="A338" s="345" t="s">
        <v>12</v>
      </c>
      <c r="B338" s="347" t="s">
        <v>92</v>
      </c>
      <c r="C338" s="348" t="s">
        <v>150</v>
      </c>
      <c r="D338" s="349" t="s">
        <v>93</v>
      </c>
      <c r="E338" s="101" t="s">
        <v>151</v>
      </c>
      <c r="F338" s="102" t="s">
        <v>152</v>
      </c>
      <c r="G338" s="100" t="s">
        <v>153</v>
      </c>
      <c r="H338" s="351" t="s">
        <v>94</v>
      </c>
      <c r="I338" s="352" t="s">
        <v>95</v>
      </c>
      <c r="J338" s="92"/>
      <c r="K338" s="62"/>
      <c r="L338" s="63" t="e">
        <f>ROUND(((K338/J338)*100),0)</f>
        <v>#DIV/0!</v>
      </c>
      <c r="M338" s="62" t="e">
        <f>IF(L338&lt;=84,"DEFICIENTE",IF(L338&lt;=89,"REGULAR",IF(L338&lt;=94,"BUENO","MUY BUENO")))</f>
        <v>#DIV/0!</v>
      </c>
      <c r="N338" s="355">
        <f>J338</f>
        <v>0</v>
      </c>
      <c r="O338" s="355">
        <f>K338</f>
        <v>0</v>
      </c>
      <c r="P338" s="355" t="e">
        <f>ROUND(((O338/N338)*100),0)</f>
        <v>#DIV/0!</v>
      </c>
      <c r="Q338" s="355" t="e">
        <f>IF(P338&lt;=84,"DEFICIENTE",IF(P338&lt;=89,"REGULAR",IF(P338&lt;=94,"BUENO","MUY BUENO")))</f>
        <v>#DIV/0!</v>
      </c>
    </row>
    <row r="339" spans="1:17" ht="60" x14ac:dyDescent="0.25">
      <c r="A339" s="345"/>
      <c r="B339" s="347"/>
      <c r="C339" s="348"/>
      <c r="D339" s="350"/>
      <c r="E339" s="103" t="s">
        <v>154</v>
      </c>
      <c r="F339" s="94" t="s">
        <v>142</v>
      </c>
      <c r="G339" s="104" t="s">
        <v>153</v>
      </c>
      <c r="H339" s="351"/>
      <c r="I339" s="353"/>
      <c r="J339" s="93"/>
      <c r="K339" s="56"/>
      <c r="L339" s="57"/>
      <c r="M339" s="56"/>
      <c r="N339" s="356"/>
      <c r="O339" s="356"/>
      <c r="P339" s="356"/>
      <c r="Q339" s="356"/>
    </row>
    <row r="340" spans="1:17" ht="60" x14ac:dyDescent="0.25">
      <c r="A340" s="345"/>
      <c r="B340" s="347"/>
      <c r="C340" s="357" t="s">
        <v>155</v>
      </c>
      <c r="D340" s="360" t="s">
        <v>96</v>
      </c>
      <c r="E340" s="95" t="s">
        <v>143</v>
      </c>
      <c r="F340" s="96" t="s">
        <v>144</v>
      </c>
      <c r="G340" s="97" t="s">
        <v>145</v>
      </c>
      <c r="H340" s="363" t="s">
        <v>94</v>
      </c>
      <c r="I340" s="353"/>
      <c r="J340" s="93"/>
      <c r="K340" s="56"/>
      <c r="L340" s="57"/>
      <c r="M340" s="56"/>
      <c r="N340" s="355">
        <f>J342</f>
        <v>0</v>
      </c>
      <c r="O340" s="355">
        <f>K342</f>
        <v>0</v>
      </c>
      <c r="P340" s="355" t="e">
        <f>ROUND(((O340/N340)*100),0)</f>
        <v>#DIV/0!</v>
      </c>
      <c r="Q340" s="355" t="e">
        <f>IF(P340&lt;=84,"DEFICIENTE",IF(P340&lt;=89,"REGULAR",IF(P340&lt;=94,"BUENO","MUY BUENO")))</f>
        <v>#DIV/0!</v>
      </c>
    </row>
    <row r="341" spans="1:17" ht="48" x14ac:dyDescent="0.25">
      <c r="A341" s="345"/>
      <c r="B341" s="347"/>
      <c r="C341" s="358"/>
      <c r="D341" s="361"/>
      <c r="E341" s="95" t="s">
        <v>146</v>
      </c>
      <c r="F341" s="96" t="s">
        <v>147</v>
      </c>
      <c r="G341" s="97" t="s">
        <v>145</v>
      </c>
      <c r="H341" s="363"/>
      <c r="I341" s="353"/>
      <c r="J341" s="93"/>
      <c r="K341" s="56"/>
      <c r="L341" s="57"/>
      <c r="M341" s="56"/>
      <c r="N341" s="364"/>
      <c r="O341" s="364"/>
      <c r="P341" s="364"/>
      <c r="Q341" s="364"/>
    </row>
    <row r="342" spans="1:17" ht="60" x14ac:dyDescent="0.25">
      <c r="A342" s="346"/>
      <c r="B342" s="347"/>
      <c r="C342" s="359"/>
      <c r="D342" s="362"/>
      <c r="E342" s="98" t="s">
        <v>148</v>
      </c>
      <c r="F342" s="99" t="s">
        <v>149</v>
      </c>
      <c r="G342" s="100" t="s">
        <v>145</v>
      </c>
      <c r="H342" s="363"/>
      <c r="I342" s="354"/>
      <c r="J342" s="93"/>
      <c r="K342" s="34"/>
      <c r="L342" s="63" t="e">
        <f t="shared" ref="L342:L357" si="44">ROUND(((K342/J342)*100),0)</f>
        <v>#DIV/0!</v>
      </c>
      <c r="M342" s="34"/>
      <c r="N342" s="356"/>
      <c r="O342" s="356"/>
      <c r="P342" s="356"/>
      <c r="Q342" s="356"/>
    </row>
    <row r="343" spans="1:17" ht="24" x14ac:dyDescent="0.25">
      <c r="A343" s="300" t="s">
        <v>14</v>
      </c>
      <c r="B343" s="365" t="s">
        <v>156</v>
      </c>
      <c r="C343" s="323" t="s">
        <v>157</v>
      </c>
      <c r="D343" s="368" t="s">
        <v>158</v>
      </c>
      <c r="E343" s="98" t="s">
        <v>159</v>
      </c>
      <c r="F343" s="105" t="s">
        <v>160</v>
      </c>
      <c r="G343" s="100" t="s">
        <v>161</v>
      </c>
      <c r="H343" s="351" t="s">
        <v>97</v>
      </c>
      <c r="I343" s="304" t="s">
        <v>98</v>
      </c>
      <c r="J343" s="93"/>
      <c r="K343" s="34"/>
      <c r="L343" s="63" t="e">
        <f t="shared" si="44"/>
        <v>#DIV/0!</v>
      </c>
      <c r="M343" s="62" t="e">
        <f t="shared" ref="M343:M356" si="45">IF(L343&lt;=84,"DEFICIENTE",IF(L343&lt;=89,"REGULAR",IF(L343&lt;=94,"BUENO","MUY BUENO")))</f>
        <v>#DIV/0!</v>
      </c>
      <c r="N343" s="330">
        <f>J345</f>
        <v>0</v>
      </c>
      <c r="O343" s="330">
        <f>K345</f>
        <v>0</v>
      </c>
      <c r="P343" s="338" t="e">
        <f>ROUND(((O343/N343)*100),0)</f>
        <v>#DIV/0!</v>
      </c>
      <c r="Q343" s="338" t="e">
        <f>IF(P343&lt;=84,"DEFICIENTE",IF(P343&lt;=89,"REGULAR",IF(P343&lt;=94,"BUENO","MUY BUENO")))</f>
        <v>#DIV/0!</v>
      </c>
    </row>
    <row r="344" spans="1:17" ht="36" x14ac:dyDescent="0.25">
      <c r="A344" s="301"/>
      <c r="B344" s="366"/>
      <c r="C344" s="324"/>
      <c r="D344" s="349"/>
      <c r="E344" s="98" t="s">
        <v>162</v>
      </c>
      <c r="F344" s="105" t="s">
        <v>163</v>
      </c>
      <c r="G344" s="100" t="s">
        <v>164</v>
      </c>
      <c r="H344" s="351"/>
      <c r="I344" s="305"/>
      <c r="J344" s="93"/>
      <c r="K344" s="34"/>
      <c r="L344" s="63" t="e">
        <f t="shared" si="44"/>
        <v>#DIV/0!</v>
      </c>
      <c r="M344" s="62" t="e">
        <f t="shared" si="45"/>
        <v>#DIV/0!</v>
      </c>
      <c r="N344" s="331"/>
      <c r="O344" s="331"/>
      <c r="P344" s="339"/>
      <c r="Q344" s="339"/>
    </row>
    <row r="345" spans="1:17" ht="36" x14ac:dyDescent="0.25">
      <c r="A345" s="301"/>
      <c r="B345" s="366"/>
      <c r="C345" s="324"/>
      <c r="D345" s="349"/>
      <c r="E345" s="98" t="s">
        <v>165</v>
      </c>
      <c r="F345" s="105" t="s">
        <v>166</v>
      </c>
      <c r="G345" s="100" t="s">
        <v>167</v>
      </c>
      <c r="H345" s="351"/>
      <c r="I345" s="305"/>
      <c r="J345" s="93"/>
      <c r="K345" s="34"/>
      <c r="L345" s="63" t="e">
        <f t="shared" si="44"/>
        <v>#DIV/0!</v>
      </c>
      <c r="M345" s="62" t="e">
        <f t="shared" si="45"/>
        <v>#DIV/0!</v>
      </c>
      <c r="N345" s="331"/>
      <c r="O345" s="331"/>
      <c r="P345" s="339"/>
      <c r="Q345" s="339"/>
    </row>
    <row r="346" spans="1:17" ht="48" x14ac:dyDescent="0.25">
      <c r="A346" s="301"/>
      <c r="B346" s="366"/>
      <c r="C346" s="357" t="s">
        <v>168</v>
      </c>
      <c r="D346" s="308" t="s">
        <v>169</v>
      </c>
      <c r="E346" s="98" t="s">
        <v>170</v>
      </c>
      <c r="F346" s="105" t="s">
        <v>171</v>
      </c>
      <c r="G346" s="100" t="s">
        <v>172</v>
      </c>
      <c r="H346" s="363" t="s">
        <v>173</v>
      </c>
      <c r="I346" s="305"/>
      <c r="J346" s="93"/>
      <c r="K346" s="34"/>
      <c r="L346" s="63" t="e">
        <f t="shared" si="44"/>
        <v>#DIV/0!</v>
      </c>
      <c r="M346" s="62" t="e">
        <f t="shared" si="45"/>
        <v>#DIV/0!</v>
      </c>
      <c r="N346" s="330">
        <f>J346</f>
        <v>0</v>
      </c>
      <c r="O346" s="330">
        <f>K346</f>
        <v>0</v>
      </c>
      <c r="P346" s="330" t="e">
        <f>ROUND(((O346/N346)*100),0)</f>
        <v>#DIV/0!</v>
      </c>
      <c r="Q346" s="330" t="e">
        <f>IF(P346&lt;=84,"DEFICIENTE",IF(P346&lt;=89,"REGULAR",IF(P346&lt;=94,"BUENO","MUY BUENO")))</f>
        <v>#DIV/0!</v>
      </c>
    </row>
    <row r="347" spans="1:17" ht="72" x14ac:dyDescent="0.25">
      <c r="A347" s="301"/>
      <c r="B347" s="366"/>
      <c r="C347" s="358"/>
      <c r="D347" s="308"/>
      <c r="E347" s="98" t="s">
        <v>174</v>
      </c>
      <c r="F347" s="105" t="s">
        <v>175</v>
      </c>
      <c r="G347" s="100" t="s">
        <v>176</v>
      </c>
      <c r="H347" s="363"/>
      <c r="I347" s="305"/>
      <c r="J347" s="93"/>
      <c r="K347" s="34"/>
      <c r="L347" s="63" t="e">
        <f t="shared" si="44"/>
        <v>#DIV/0!</v>
      </c>
      <c r="M347" s="62" t="e">
        <f t="shared" si="45"/>
        <v>#DIV/0!</v>
      </c>
      <c r="N347" s="331"/>
      <c r="O347" s="331"/>
      <c r="P347" s="331"/>
      <c r="Q347" s="331"/>
    </row>
    <row r="348" spans="1:17" ht="72" x14ac:dyDescent="0.25">
      <c r="A348" s="301"/>
      <c r="B348" s="366"/>
      <c r="C348" s="332" t="s">
        <v>177</v>
      </c>
      <c r="D348" s="334" t="s">
        <v>178</v>
      </c>
      <c r="E348" s="98" t="s">
        <v>179</v>
      </c>
      <c r="F348" s="105" t="s">
        <v>180</v>
      </c>
      <c r="G348" s="100" t="s">
        <v>176</v>
      </c>
      <c r="H348" s="336" t="s">
        <v>181</v>
      </c>
      <c r="I348" s="305"/>
      <c r="J348" s="93"/>
      <c r="K348" s="68"/>
      <c r="L348" s="63" t="e">
        <f t="shared" si="44"/>
        <v>#DIV/0!</v>
      </c>
      <c r="M348" s="62" t="e">
        <f t="shared" si="45"/>
        <v>#DIV/0!</v>
      </c>
      <c r="N348" s="338">
        <f>J348</f>
        <v>0</v>
      </c>
      <c r="O348" s="338">
        <f>K348</f>
        <v>0</v>
      </c>
      <c r="P348" s="330" t="e">
        <f>ROUND(((O348/N348)*100),0)</f>
        <v>#DIV/0!</v>
      </c>
      <c r="Q348" s="330" t="e">
        <f>IF(P348&lt;=84,"DEFICIENTE",IF(P348&lt;=89,"REGULAR",IF(P348&lt;=94,"BUENO","MUY BUENO")))</f>
        <v>#DIV/0!</v>
      </c>
    </row>
    <row r="349" spans="1:17" ht="36" x14ac:dyDescent="0.25">
      <c r="A349" s="301"/>
      <c r="B349" s="367"/>
      <c r="C349" s="333"/>
      <c r="D349" s="335"/>
      <c r="E349" s="98" t="s">
        <v>182</v>
      </c>
      <c r="F349" s="105" t="s">
        <v>183</v>
      </c>
      <c r="G349" s="100" t="s">
        <v>184</v>
      </c>
      <c r="H349" s="337"/>
      <c r="I349" s="305"/>
      <c r="J349" s="93"/>
      <c r="K349" s="68"/>
      <c r="L349" s="63" t="e">
        <f t="shared" si="44"/>
        <v>#DIV/0!</v>
      </c>
      <c r="M349" s="62" t="e">
        <f t="shared" si="45"/>
        <v>#DIV/0!</v>
      </c>
      <c r="N349" s="339"/>
      <c r="O349" s="339"/>
      <c r="P349" s="331"/>
      <c r="Q349" s="331"/>
    </row>
    <row r="350" spans="1:17" ht="60" x14ac:dyDescent="0.25">
      <c r="A350" s="300" t="s">
        <v>15</v>
      </c>
      <c r="B350" s="340" t="s">
        <v>185</v>
      </c>
      <c r="C350" s="307" t="s">
        <v>186</v>
      </c>
      <c r="D350" s="308" t="s">
        <v>187</v>
      </c>
      <c r="E350" s="98" t="s">
        <v>188</v>
      </c>
      <c r="F350" s="106" t="s">
        <v>189</v>
      </c>
      <c r="G350" s="100" t="s">
        <v>190</v>
      </c>
      <c r="H350" s="342" t="s">
        <v>191</v>
      </c>
      <c r="I350" s="343" t="s">
        <v>99</v>
      </c>
      <c r="J350" s="93"/>
      <c r="K350" s="68"/>
      <c r="L350" s="63" t="e">
        <f t="shared" si="44"/>
        <v>#DIV/0!</v>
      </c>
      <c r="M350" s="62" t="e">
        <f t="shared" si="45"/>
        <v>#DIV/0!</v>
      </c>
      <c r="N350" s="338">
        <f>J350</f>
        <v>0</v>
      </c>
      <c r="O350" s="338">
        <f>K350</f>
        <v>0</v>
      </c>
      <c r="P350" s="330" t="e">
        <f>ROUND(((O350/N350)*100),0)</f>
        <v>#DIV/0!</v>
      </c>
      <c r="Q350" s="330" t="e">
        <f>IF(P350&lt;=84,"DEFICIENTE",IF(P350&lt;=89,"REGULAR",IF(P350&lt;=94,"BUENO","MUY BUENO")))</f>
        <v>#DIV/0!</v>
      </c>
    </row>
    <row r="351" spans="1:17" ht="36" x14ac:dyDescent="0.25">
      <c r="A351" s="301"/>
      <c r="B351" s="341"/>
      <c r="C351" s="307"/>
      <c r="D351" s="308"/>
      <c r="E351" s="98" t="s">
        <v>192</v>
      </c>
      <c r="F351" s="106" t="s">
        <v>193</v>
      </c>
      <c r="G351" s="100" t="s">
        <v>194</v>
      </c>
      <c r="H351" s="342"/>
      <c r="I351" s="344"/>
      <c r="J351" s="93"/>
      <c r="K351" s="68"/>
      <c r="L351" s="63" t="e">
        <f t="shared" si="44"/>
        <v>#DIV/0!</v>
      </c>
      <c r="M351" s="62" t="e">
        <f t="shared" si="45"/>
        <v>#DIV/0!</v>
      </c>
      <c r="N351" s="339"/>
      <c r="O351" s="339"/>
      <c r="P351" s="331"/>
      <c r="Q351" s="331"/>
    </row>
    <row r="352" spans="1:17" ht="72" x14ac:dyDescent="0.25">
      <c r="A352" s="300" t="s">
        <v>16</v>
      </c>
      <c r="B352" s="302" t="s">
        <v>195</v>
      </c>
      <c r="C352" s="107" t="s">
        <v>196</v>
      </c>
      <c r="D352" s="108" t="s">
        <v>197</v>
      </c>
      <c r="E352" s="98" t="s">
        <v>198</v>
      </c>
      <c r="F352" s="106" t="s">
        <v>199</v>
      </c>
      <c r="G352" s="109" t="s">
        <v>200</v>
      </c>
      <c r="H352" s="110" t="s">
        <v>100</v>
      </c>
      <c r="I352" s="304" t="s">
        <v>95</v>
      </c>
      <c r="J352" s="93">
        <v>2</v>
      </c>
      <c r="K352" s="34"/>
      <c r="L352" s="63">
        <f t="shared" si="44"/>
        <v>0</v>
      </c>
      <c r="M352" s="62" t="str">
        <f t="shared" si="45"/>
        <v>DEFICIENTE</v>
      </c>
      <c r="N352" s="84">
        <f t="shared" ref="N352:O354" si="46">J352</f>
        <v>2</v>
      </c>
      <c r="O352" s="84">
        <f t="shared" si="46"/>
        <v>0</v>
      </c>
      <c r="P352" s="84">
        <f>ROUND(((O352/N352)*100),0)</f>
        <v>0</v>
      </c>
      <c r="Q352" s="84" t="str">
        <f>IF(P352&lt;=84,"DEFICIENTE",IF(P352&lt;=89,"REGULAR",IF(P352&lt;=94,"BUENO","MUY BUENO")))</f>
        <v>DEFICIENTE</v>
      </c>
    </row>
    <row r="353" spans="1:17" ht="108" x14ac:dyDescent="0.25">
      <c r="A353" s="301"/>
      <c r="B353" s="303"/>
      <c r="C353" s="111" t="s">
        <v>201</v>
      </c>
      <c r="D353" s="112" t="s">
        <v>202</v>
      </c>
      <c r="E353" s="98" t="s">
        <v>203</v>
      </c>
      <c r="F353" s="106" t="s">
        <v>204</v>
      </c>
      <c r="G353" s="109" t="s">
        <v>205</v>
      </c>
      <c r="H353" s="113" t="s">
        <v>101</v>
      </c>
      <c r="I353" s="305"/>
      <c r="J353" s="34"/>
      <c r="K353" s="34"/>
      <c r="L353" s="63" t="e">
        <f t="shared" si="44"/>
        <v>#DIV/0!</v>
      </c>
      <c r="M353" s="62" t="e">
        <f t="shared" si="45"/>
        <v>#DIV/0!</v>
      </c>
      <c r="N353" s="84">
        <f t="shared" si="46"/>
        <v>0</v>
      </c>
      <c r="O353" s="84">
        <f t="shared" si="46"/>
        <v>0</v>
      </c>
      <c r="P353" s="84" t="e">
        <f>ROUND(((O353/N353)*100),0)</f>
        <v>#DIV/0!</v>
      </c>
      <c r="Q353" s="84" t="e">
        <f>IF(P353&lt;=84,"DEFICIENTE",IF(P353&lt;=89,"REGULAR",IF(P353&lt;=94,"BUENO","MUY BUENO")))</f>
        <v>#DIV/0!</v>
      </c>
    </row>
    <row r="354" spans="1:17" ht="120" x14ac:dyDescent="0.25">
      <c r="A354" s="301"/>
      <c r="B354" s="303"/>
      <c r="C354" s="107" t="s">
        <v>206</v>
      </c>
      <c r="D354" s="108" t="s">
        <v>207</v>
      </c>
      <c r="E354" s="98" t="s">
        <v>208</v>
      </c>
      <c r="F354" s="106" t="s">
        <v>209</v>
      </c>
      <c r="G354" s="109" t="s">
        <v>210</v>
      </c>
      <c r="H354" s="114" t="s">
        <v>211</v>
      </c>
      <c r="I354" s="305"/>
      <c r="J354" s="34"/>
      <c r="K354" s="34"/>
      <c r="L354" s="63" t="e">
        <f t="shared" si="44"/>
        <v>#DIV/0!</v>
      </c>
      <c r="M354" s="62" t="e">
        <f t="shared" si="45"/>
        <v>#DIV/0!</v>
      </c>
      <c r="N354" s="85">
        <f t="shared" si="46"/>
        <v>0</v>
      </c>
      <c r="O354" s="85">
        <f t="shared" si="46"/>
        <v>0</v>
      </c>
      <c r="P354" s="85" t="e">
        <f>ROUND(((O354/N354)*100),0)</f>
        <v>#DIV/0!</v>
      </c>
      <c r="Q354" s="85" t="e">
        <f>IF(P354&lt;=84,"DEFICIENTE",IF(P354&lt;=89,"REGULAR",IF(P354&lt;=94,"BUENO","MUY BUENO")))</f>
        <v>#DIV/0!</v>
      </c>
    </row>
    <row r="355" spans="1:17" ht="60" x14ac:dyDescent="0.25">
      <c r="A355" s="300" t="s">
        <v>102</v>
      </c>
      <c r="B355" s="306" t="s">
        <v>212</v>
      </c>
      <c r="C355" s="307" t="s">
        <v>213</v>
      </c>
      <c r="D355" s="308" t="s">
        <v>214</v>
      </c>
      <c r="E355" s="98" t="s">
        <v>215</v>
      </c>
      <c r="F355" s="106" t="s">
        <v>216</v>
      </c>
      <c r="G355" s="100" t="s">
        <v>217</v>
      </c>
      <c r="H355" s="309" t="s">
        <v>103</v>
      </c>
      <c r="I355" s="310" t="s">
        <v>104</v>
      </c>
      <c r="J355" s="34"/>
      <c r="K355" s="34"/>
      <c r="L355" s="63" t="e">
        <f t="shared" si="44"/>
        <v>#DIV/0!</v>
      </c>
      <c r="M355" s="62" t="e">
        <f t="shared" si="45"/>
        <v>#DIV/0!</v>
      </c>
      <c r="N355" s="312">
        <f>J356</f>
        <v>0</v>
      </c>
      <c r="O355" s="312">
        <f>K356</f>
        <v>0</v>
      </c>
      <c r="P355" s="312" t="e">
        <f>ROUND(((O355/N355)*100),0)</f>
        <v>#DIV/0!</v>
      </c>
      <c r="Q355" s="312" t="e">
        <f>IF(P355&lt;=84,"DEFICIENTE",IF(P355&lt;=89,"REGULAR",IF(P355&lt;=94,"BUENO","MUY BUENO")))</f>
        <v>#DIV/0!</v>
      </c>
    </row>
    <row r="356" spans="1:17" ht="60" x14ac:dyDescent="0.25">
      <c r="A356" s="301"/>
      <c r="B356" s="306"/>
      <c r="C356" s="307"/>
      <c r="D356" s="308"/>
      <c r="E356" s="98" t="s">
        <v>218</v>
      </c>
      <c r="F356" s="106" t="s">
        <v>219</v>
      </c>
      <c r="G356" s="100" t="s">
        <v>220</v>
      </c>
      <c r="H356" s="309"/>
      <c r="I356" s="311"/>
      <c r="J356" s="34"/>
      <c r="K356" s="34"/>
      <c r="L356" s="63" t="e">
        <f t="shared" si="44"/>
        <v>#DIV/0!</v>
      </c>
      <c r="M356" s="62" t="e">
        <f t="shared" si="45"/>
        <v>#DIV/0!</v>
      </c>
      <c r="N356" s="313"/>
      <c r="O356" s="313"/>
      <c r="P356" s="313"/>
      <c r="Q356" s="313"/>
    </row>
    <row r="357" spans="1:17" ht="89.25" x14ac:dyDescent="0.25">
      <c r="A357" s="301"/>
      <c r="B357" s="306"/>
      <c r="C357" s="107" t="s">
        <v>221</v>
      </c>
      <c r="D357" s="108" t="s">
        <v>222</v>
      </c>
      <c r="E357" s="115" t="s">
        <v>223</v>
      </c>
      <c r="F357" s="106" t="s">
        <v>224</v>
      </c>
      <c r="G357" s="109" t="s">
        <v>225</v>
      </c>
      <c r="H357" s="116" t="s">
        <v>105</v>
      </c>
      <c r="I357" s="311"/>
      <c r="J357" s="34"/>
      <c r="K357" s="34"/>
      <c r="L357" s="63" t="e">
        <f t="shared" si="44"/>
        <v>#DIV/0!</v>
      </c>
      <c r="M357" s="34" t="e">
        <f t="shared" ref="M357" si="47">IF(L357&lt;=84,"DEFICIENTE",IF(L357&lt;=89,"REGULAR",IF(L357&lt;=94,"BUENO","MUY BUENO")))</f>
        <v>#DIV/0!</v>
      </c>
      <c r="N357" s="85">
        <f>J357</f>
        <v>0</v>
      </c>
      <c r="O357" s="85">
        <f>K357</f>
        <v>0</v>
      </c>
      <c r="P357" s="85" t="e">
        <f>ROUND(((O357/N357)*100),0)</f>
        <v>#DIV/0!</v>
      </c>
      <c r="Q357" s="85" t="e">
        <f>IF(P357&lt;=84,"DEFICIENTE",IF(P357&lt;=89,"REGULAR",IF(P357&lt;=94,"BUENO","MUY BUENO")))</f>
        <v>#DIV/0!</v>
      </c>
    </row>
    <row r="358" spans="1:17" ht="16.5" x14ac:dyDescent="0.25">
      <c r="A358" s="36" t="s">
        <v>106</v>
      </c>
      <c r="B358" s="37"/>
      <c r="C358" s="38"/>
      <c r="D358" s="39"/>
      <c r="E358" s="40"/>
      <c r="F358" s="41"/>
      <c r="G358" s="42"/>
      <c r="H358" s="42"/>
      <c r="I358" s="43"/>
      <c r="J358" s="34"/>
      <c r="K358" s="34"/>
      <c r="L358" s="25"/>
      <c r="M358" s="34"/>
      <c r="N358" s="83"/>
      <c r="O358" s="83"/>
      <c r="P358" s="83"/>
      <c r="Q358" s="83"/>
    </row>
    <row r="359" spans="1:17" ht="25.5" x14ac:dyDescent="0.25">
      <c r="A359" s="314" t="s">
        <v>226</v>
      </c>
      <c r="B359" s="317" t="s">
        <v>107</v>
      </c>
      <c r="C359" s="44" t="s">
        <v>227</v>
      </c>
      <c r="D359" s="45" t="s">
        <v>108</v>
      </c>
      <c r="E359" s="117" t="s">
        <v>228</v>
      </c>
      <c r="F359" s="118" t="s">
        <v>229</v>
      </c>
      <c r="G359" s="119" t="s">
        <v>94</v>
      </c>
      <c r="H359" s="120" t="s">
        <v>94</v>
      </c>
      <c r="I359" s="320" t="s">
        <v>109</v>
      </c>
      <c r="J359" s="34"/>
      <c r="K359" s="34"/>
      <c r="L359" s="25" t="e">
        <f>ROUND(((K359/J359)*100),0)</f>
        <v>#DIV/0!</v>
      </c>
      <c r="M359" s="34" t="e">
        <f>IF(L359&lt;=84,"DEFICIENTE",IF(L359&lt;=89,"REGULAR",IF(L359&lt;=94,"BUENO","MUY BUENO")))</f>
        <v>#DIV/0!</v>
      </c>
      <c r="N359" s="6">
        <f>J359</f>
        <v>0</v>
      </c>
      <c r="O359" s="6">
        <f>K359</f>
        <v>0</v>
      </c>
      <c r="P359" s="6" t="e">
        <f>ROUND(((O359/N359)*100),0)</f>
        <v>#DIV/0!</v>
      </c>
      <c r="Q359" s="6" t="e">
        <f>IF(P359&lt;=84,"DEFICIENTE",IF(P359&lt;=89,"REGULAR",IF(P359&lt;=94,"BUENO","MUY BUENO")))</f>
        <v>#DIV/0!</v>
      </c>
    </row>
    <row r="360" spans="1:17" ht="25.5" x14ac:dyDescent="0.25">
      <c r="A360" s="315"/>
      <c r="B360" s="318"/>
      <c r="C360" s="323" t="s">
        <v>230</v>
      </c>
      <c r="D360" s="326" t="s">
        <v>110</v>
      </c>
      <c r="E360" s="121" t="s">
        <v>231</v>
      </c>
      <c r="F360" s="106" t="s">
        <v>232</v>
      </c>
      <c r="G360" s="122" t="s">
        <v>17</v>
      </c>
      <c r="H360" s="327" t="s">
        <v>111</v>
      </c>
      <c r="I360" s="321"/>
      <c r="J360" s="34"/>
      <c r="K360" s="34"/>
      <c r="L360" s="63" t="e">
        <f>ROUND(((K360/J360)*100),0)</f>
        <v>#DIV/0!</v>
      </c>
      <c r="M360" s="62" t="e">
        <f>IF(L360&lt;=84,"DEFICIENTE",IF(L360&lt;=89,"REGULAR",IF(L360&lt;=94,"BUENO","MUY BUENO")))</f>
        <v>#DIV/0!</v>
      </c>
      <c r="N360" s="312">
        <f>J360</f>
        <v>0</v>
      </c>
      <c r="O360" s="312">
        <f>K360</f>
        <v>0</v>
      </c>
      <c r="P360" s="312" t="e">
        <f>ROUND(((O360/N360)*100),0)</f>
        <v>#DIV/0!</v>
      </c>
      <c r="Q360" s="312" t="e">
        <f>IF(P360&lt;=84,"DEFICIENTE",IF(P360&lt;=89,"REGULAR",IF(P360&lt;=94,"BUENO","MUY BUENO")))</f>
        <v>#DIV/0!</v>
      </c>
    </row>
    <row r="361" spans="1:17" ht="36" x14ac:dyDescent="0.25">
      <c r="A361" s="315"/>
      <c r="B361" s="318"/>
      <c r="C361" s="324"/>
      <c r="D361" s="326"/>
      <c r="E361" s="121" t="s">
        <v>233</v>
      </c>
      <c r="F361" s="106" t="s">
        <v>234</v>
      </c>
      <c r="G361" s="122" t="s">
        <v>17</v>
      </c>
      <c r="H361" s="327"/>
      <c r="I361" s="321"/>
      <c r="J361" s="34"/>
      <c r="K361" s="34"/>
      <c r="L361" s="63" t="e">
        <f>ROUND(((K361/J361)*100),0)</f>
        <v>#DIV/0!</v>
      </c>
      <c r="M361" s="62" t="e">
        <f>IF(L361&lt;=84,"DEFICIENTE",IF(L361&lt;=89,"REGULAR",IF(L361&lt;=94,"BUENO","MUY BUENO")))</f>
        <v>#DIV/0!</v>
      </c>
      <c r="N361" s="328"/>
      <c r="O361" s="328"/>
      <c r="P361" s="328"/>
      <c r="Q361" s="328"/>
    </row>
    <row r="362" spans="1:17" ht="36" x14ac:dyDescent="0.25">
      <c r="A362" s="315"/>
      <c r="B362" s="318"/>
      <c r="C362" s="324"/>
      <c r="D362" s="326"/>
      <c r="E362" s="121" t="s">
        <v>235</v>
      </c>
      <c r="F362" s="106" t="s">
        <v>236</v>
      </c>
      <c r="G362" s="122" t="s">
        <v>17</v>
      </c>
      <c r="H362" s="327"/>
      <c r="I362" s="321"/>
      <c r="J362" s="34"/>
      <c r="K362" s="34"/>
      <c r="L362" s="63" t="e">
        <f>ROUND(((K362/J362)*100),0)</f>
        <v>#DIV/0!</v>
      </c>
      <c r="M362" s="62" t="e">
        <f>IF(L362&lt;=84,"DEFICIENTE",IF(L362&lt;=89,"REGULAR",IF(L362&lt;=94,"BUENO","MUY BUENO")))</f>
        <v>#DIV/0!</v>
      </c>
      <c r="N362" s="328"/>
      <c r="O362" s="328"/>
      <c r="P362" s="328"/>
      <c r="Q362" s="328"/>
    </row>
    <row r="363" spans="1:17" ht="36" x14ac:dyDescent="0.25">
      <c r="A363" s="316"/>
      <c r="B363" s="319"/>
      <c r="C363" s="325"/>
      <c r="D363" s="326"/>
      <c r="E363" s="121" t="s">
        <v>237</v>
      </c>
      <c r="F363" s="106" t="s">
        <v>238</v>
      </c>
      <c r="G363" s="122" t="s">
        <v>17</v>
      </c>
      <c r="H363" s="327"/>
      <c r="I363" s="322"/>
      <c r="J363" s="34"/>
      <c r="K363" s="34"/>
      <c r="L363" s="63" t="e">
        <f>ROUND(((K363/J363)*100),0)</f>
        <v>#DIV/0!</v>
      </c>
      <c r="M363" s="62" t="e">
        <f>IF(L363&lt;=84,"DEFICIENTE",IF(L363&lt;=89,"REGULAR",IF(L363&lt;=94,"BUENO","MUY BUENO")))</f>
        <v>#DIV/0!</v>
      </c>
      <c r="N363" s="329"/>
      <c r="O363" s="329"/>
      <c r="P363" s="329"/>
      <c r="Q363" s="329"/>
    </row>
    <row r="365" spans="1:17" ht="18.75" x14ac:dyDescent="0.25">
      <c r="A365" s="46" t="s">
        <v>133</v>
      </c>
      <c r="B365" s="47"/>
      <c r="C365" s="48"/>
      <c r="D365" s="49"/>
      <c r="E365" s="47"/>
      <c r="F365" s="50"/>
      <c r="G365" s="51"/>
      <c r="H365" s="52"/>
      <c r="I365" s="53"/>
      <c r="J365" s="54"/>
      <c r="K365" s="54"/>
      <c r="L365" s="55"/>
      <c r="M365" s="58"/>
      <c r="N365" s="59"/>
      <c r="O365" s="59"/>
      <c r="P365" s="60"/>
      <c r="Q365" s="61"/>
    </row>
    <row r="366" spans="1:17" x14ac:dyDescent="0.25">
      <c r="A366" s="80" t="s">
        <v>91</v>
      </c>
      <c r="B366" s="64"/>
      <c r="C366" s="64"/>
      <c r="D366" s="64"/>
      <c r="E366" s="64"/>
      <c r="F366" s="64"/>
      <c r="G366" s="64"/>
      <c r="H366" s="64"/>
      <c r="I366" s="64"/>
      <c r="J366" s="64"/>
      <c r="K366" s="64"/>
      <c r="L366" s="64"/>
      <c r="M366" s="64"/>
      <c r="N366" s="65"/>
      <c r="O366" s="65"/>
      <c r="P366" s="66"/>
      <c r="Q366" s="67"/>
    </row>
    <row r="367" spans="1:17" ht="36" x14ac:dyDescent="0.25">
      <c r="A367" s="345" t="s">
        <v>12</v>
      </c>
      <c r="B367" s="347" t="s">
        <v>92</v>
      </c>
      <c r="C367" s="348" t="s">
        <v>150</v>
      </c>
      <c r="D367" s="349" t="s">
        <v>93</v>
      </c>
      <c r="E367" s="101" t="s">
        <v>151</v>
      </c>
      <c r="F367" s="102" t="s">
        <v>152</v>
      </c>
      <c r="G367" s="100" t="s">
        <v>153</v>
      </c>
      <c r="H367" s="351" t="s">
        <v>94</v>
      </c>
      <c r="I367" s="352" t="s">
        <v>95</v>
      </c>
      <c r="J367" s="92"/>
      <c r="K367" s="62"/>
      <c r="L367" s="63" t="e">
        <f>ROUND(((K367/J367)*100),0)</f>
        <v>#DIV/0!</v>
      </c>
      <c r="M367" s="62" t="e">
        <f>IF(L367&lt;=84,"DEFICIENTE",IF(L367&lt;=89,"REGULAR",IF(L367&lt;=94,"BUENO","MUY BUENO")))</f>
        <v>#DIV/0!</v>
      </c>
      <c r="N367" s="355">
        <f>J367</f>
        <v>0</v>
      </c>
      <c r="O367" s="355">
        <f>K367</f>
        <v>0</v>
      </c>
      <c r="P367" s="355" t="e">
        <f>ROUND(((O367/N367)*100),0)</f>
        <v>#DIV/0!</v>
      </c>
      <c r="Q367" s="355" t="e">
        <f>IF(P367&lt;=84,"DEFICIENTE",IF(P367&lt;=89,"REGULAR",IF(P367&lt;=94,"BUENO","MUY BUENO")))</f>
        <v>#DIV/0!</v>
      </c>
    </row>
    <row r="368" spans="1:17" ht="60" x14ac:dyDescent="0.25">
      <c r="A368" s="345"/>
      <c r="B368" s="347"/>
      <c r="C368" s="348"/>
      <c r="D368" s="350"/>
      <c r="E368" s="103" t="s">
        <v>154</v>
      </c>
      <c r="F368" s="94" t="s">
        <v>142</v>
      </c>
      <c r="G368" s="104" t="s">
        <v>153</v>
      </c>
      <c r="H368" s="351"/>
      <c r="I368" s="353"/>
      <c r="J368" s="93"/>
      <c r="K368" s="56"/>
      <c r="L368" s="57"/>
      <c r="M368" s="56"/>
      <c r="N368" s="356"/>
      <c r="O368" s="356"/>
      <c r="P368" s="356"/>
      <c r="Q368" s="356"/>
    </row>
    <row r="369" spans="1:17" ht="60" x14ac:dyDescent="0.25">
      <c r="A369" s="345"/>
      <c r="B369" s="347"/>
      <c r="C369" s="357" t="s">
        <v>155</v>
      </c>
      <c r="D369" s="360" t="s">
        <v>96</v>
      </c>
      <c r="E369" s="95" t="s">
        <v>143</v>
      </c>
      <c r="F369" s="96" t="s">
        <v>144</v>
      </c>
      <c r="G369" s="97" t="s">
        <v>145</v>
      </c>
      <c r="H369" s="363" t="s">
        <v>94</v>
      </c>
      <c r="I369" s="353"/>
      <c r="J369" s="93"/>
      <c r="K369" s="56"/>
      <c r="L369" s="57"/>
      <c r="M369" s="56"/>
      <c r="N369" s="355">
        <f>J371</f>
        <v>0</v>
      </c>
      <c r="O369" s="355">
        <f>K371</f>
        <v>0</v>
      </c>
      <c r="P369" s="355" t="e">
        <f>ROUND(((O369/N369)*100),0)</f>
        <v>#DIV/0!</v>
      </c>
      <c r="Q369" s="355" t="e">
        <f>IF(P369&lt;=84,"DEFICIENTE",IF(P369&lt;=89,"REGULAR",IF(P369&lt;=94,"BUENO","MUY BUENO")))</f>
        <v>#DIV/0!</v>
      </c>
    </row>
    <row r="370" spans="1:17" ht="48" x14ac:dyDescent="0.25">
      <c r="A370" s="345"/>
      <c r="B370" s="347"/>
      <c r="C370" s="358"/>
      <c r="D370" s="361"/>
      <c r="E370" s="95" t="s">
        <v>146</v>
      </c>
      <c r="F370" s="96" t="s">
        <v>147</v>
      </c>
      <c r="G370" s="97" t="s">
        <v>145</v>
      </c>
      <c r="H370" s="363"/>
      <c r="I370" s="353"/>
      <c r="J370" s="93"/>
      <c r="K370" s="56"/>
      <c r="L370" s="57"/>
      <c r="M370" s="56"/>
      <c r="N370" s="364"/>
      <c r="O370" s="364"/>
      <c r="P370" s="364"/>
      <c r="Q370" s="364"/>
    </row>
    <row r="371" spans="1:17" ht="60" x14ac:dyDescent="0.25">
      <c r="A371" s="346"/>
      <c r="B371" s="347"/>
      <c r="C371" s="359"/>
      <c r="D371" s="362"/>
      <c r="E371" s="98" t="s">
        <v>148</v>
      </c>
      <c r="F371" s="99" t="s">
        <v>149</v>
      </c>
      <c r="G371" s="100" t="s">
        <v>145</v>
      </c>
      <c r="H371" s="363"/>
      <c r="I371" s="354"/>
      <c r="J371" s="93"/>
      <c r="K371" s="34"/>
      <c r="L371" s="63" t="e">
        <f t="shared" ref="L371:L386" si="48">ROUND(((K371/J371)*100),0)</f>
        <v>#DIV/0!</v>
      </c>
      <c r="M371" s="34"/>
      <c r="N371" s="356"/>
      <c r="O371" s="356"/>
      <c r="P371" s="356"/>
      <c r="Q371" s="356"/>
    </row>
    <row r="372" spans="1:17" ht="24" x14ac:dyDescent="0.25">
      <c r="A372" s="300" t="s">
        <v>14</v>
      </c>
      <c r="B372" s="365" t="s">
        <v>156</v>
      </c>
      <c r="C372" s="323" t="s">
        <v>157</v>
      </c>
      <c r="D372" s="368" t="s">
        <v>158</v>
      </c>
      <c r="E372" s="98" t="s">
        <v>159</v>
      </c>
      <c r="F372" s="105" t="s">
        <v>160</v>
      </c>
      <c r="G372" s="100" t="s">
        <v>161</v>
      </c>
      <c r="H372" s="351" t="s">
        <v>97</v>
      </c>
      <c r="I372" s="304" t="s">
        <v>98</v>
      </c>
      <c r="J372" s="93"/>
      <c r="K372" s="34"/>
      <c r="L372" s="63" t="e">
        <f t="shared" si="48"/>
        <v>#DIV/0!</v>
      </c>
      <c r="M372" s="62" t="e">
        <f t="shared" ref="M372:M385" si="49">IF(L372&lt;=84,"DEFICIENTE",IF(L372&lt;=89,"REGULAR",IF(L372&lt;=94,"BUENO","MUY BUENO")))</f>
        <v>#DIV/0!</v>
      </c>
      <c r="N372" s="330">
        <f>J374</f>
        <v>0</v>
      </c>
      <c r="O372" s="330">
        <f>K374</f>
        <v>0</v>
      </c>
      <c r="P372" s="338" t="e">
        <f>ROUND(((O372/N372)*100),0)</f>
        <v>#DIV/0!</v>
      </c>
      <c r="Q372" s="338" t="e">
        <f>IF(P372&lt;=84,"DEFICIENTE",IF(P372&lt;=89,"REGULAR",IF(P372&lt;=94,"BUENO","MUY BUENO")))</f>
        <v>#DIV/0!</v>
      </c>
    </row>
    <row r="373" spans="1:17" ht="36" x14ac:dyDescent="0.25">
      <c r="A373" s="301"/>
      <c r="B373" s="366"/>
      <c r="C373" s="324"/>
      <c r="D373" s="349"/>
      <c r="E373" s="98" t="s">
        <v>162</v>
      </c>
      <c r="F373" s="105" t="s">
        <v>163</v>
      </c>
      <c r="G373" s="100" t="s">
        <v>164</v>
      </c>
      <c r="H373" s="351"/>
      <c r="I373" s="305"/>
      <c r="J373" s="93"/>
      <c r="K373" s="34"/>
      <c r="L373" s="63" t="e">
        <f t="shared" si="48"/>
        <v>#DIV/0!</v>
      </c>
      <c r="M373" s="62" t="e">
        <f t="shared" si="49"/>
        <v>#DIV/0!</v>
      </c>
      <c r="N373" s="331"/>
      <c r="O373" s="331"/>
      <c r="P373" s="339"/>
      <c r="Q373" s="339"/>
    </row>
    <row r="374" spans="1:17" ht="36" x14ac:dyDescent="0.25">
      <c r="A374" s="301"/>
      <c r="B374" s="366"/>
      <c r="C374" s="324"/>
      <c r="D374" s="349"/>
      <c r="E374" s="98" t="s">
        <v>165</v>
      </c>
      <c r="F374" s="105" t="s">
        <v>166</v>
      </c>
      <c r="G374" s="100" t="s">
        <v>167</v>
      </c>
      <c r="H374" s="351"/>
      <c r="I374" s="305"/>
      <c r="J374" s="93"/>
      <c r="K374" s="34"/>
      <c r="L374" s="63" t="e">
        <f t="shared" si="48"/>
        <v>#DIV/0!</v>
      </c>
      <c r="M374" s="62" t="e">
        <f t="shared" si="49"/>
        <v>#DIV/0!</v>
      </c>
      <c r="N374" s="331"/>
      <c r="O374" s="331"/>
      <c r="P374" s="339"/>
      <c r="Q374" s="339"/>
    </row>
    <row r="375" spans="1:17" ht="48" x14ac:dyDescent="0.25">
      <c r="A375" s="301"/>
      <c r="B375" s="366"/>
      <c r="C375" s="357" t="s">
        <v>168</v>
      </c>
      <c r="D375" s="308" t="s">
        <v>169</v>
      </c>
      <c r="E375" s="98" t="s">
        <v>170</v>
      </c>
      <c r="F375" s="105" t="s">
        <v>171</v>
      </c>
      <c r="G375" s="100" t="s">
        <v>172</v>
      </c>
      <c r="H375" s="363" t="s">
        <v>173</v>
      </c>
      <c r="I375" s="305"/>
      <c r="J375" s="93"/>
      <c r="K375" s="34"/>
      <c r="L375" s="63" t="e">
        <f t="shared" si="48"/>
        <v>#DIV/0!</v>
      </c>
      <c r="M375" s="62" t="e">
        <f t="shared" si="49"/>
        <v>#DIV/0!</v>
      </c>
      <c r="N375" s="330">
        <f>J375</f>
        <v>0</v>
      </c>
      <c r="O375" s="330">
        <f>K375</f>
        <v>0</v>
      </c>
      <c r="P375" s="330" t="e">
        <f>ROUND(((O375/N375)*100),0)</f>
        <v>#DIV/0!</v>
      </c>
      <c r="Q375" s="330" t="e">
        <f>IF(P375&lt;=84,"DEFICIENTE",IF(P375&lt;=89,"REGULAR",IF(P375&lt;=94,"BUENO","MUY BUENO")))</f>
        <v>#DIV/0!</v>
      </c>
    </row>
    <row r="376" spans="1:17" ht="72" x14ac:dyDescent="0.25">
      <c r="A376" s="301"/>
      <c r="B376" s="366"/>
      <c r="C376" s="358"/>
      <c r="D376" s="308"/>
      <c r="E376" s="98" t="s">
        <v>174</v>
      </c>
      <c r="F376" s="105" t="s">
        <v>175</v>
      </c>
      <c r="G376" s="100" t="s">
        <v>176</v>
      </c>
      <c r="H376" s="363"/>
      <c r="I376" s="305"/>
      <c r="J376" s="93"/>
      <c r="K376" s="34"/>
      <c r="L376" s="63" t="e">
        <f t="shared" si="48"/>
        <v>#DIV/0!</v>
      </c>
      <c r="M376" s="62" t="e">
        <f t="shared" si="49"/>
        <v>#DIV/0!</v>
      </c>
      <c r="N376" s="331"/>
      <c r="O376" s="331"/>
      <c r="P376" s="331"/>
      <c r="Q376" s="331"/>
    </row>
    <row r="377" spans="1:17" ht="72" x14ac:dyDescent="0.25">
      <c r="A377" s="301"/>
      <c r="B377" s="366"/>
      <c r="C377" s="332" t="s">
        <v>177</v>
      </c>
      <c r="D377" s="334" t="s">
        <v>178</v>
      </c>
      <c r="E377" s="98" t="s">
        <v>179</v>
      </c>
      <c r="F377" s="105" t="s">
        <v>180</v>
      </c>
      <c r="G377" s="100" t="s">
        <v>176</v>
      </c>
      <c r="H377" s="336" t="s">
        <v>181</v>
      </c>
      <c r="I377" s="305"/>
      <c r="J377" s="93"/>
      <c r="K377" s="68"/>
      <c r="L377" s="63" t="e">
        <f t="shared" si="48"/>
        <v>#DIV/0!</v>
      </c>
      <c r="M377" s="62" t="e">
        <f t="shared" si="49"/>
        <v>#DIV/0!</v>
      </c>
      <c r="N377" s="338">
        <f>J377</f>
        <v>0</v>
      </c>
      <c r="O377" s="338">
        <f>K377</f>
        <v>0</v>
      </c>
      <c r="P377" s="330" t="e">
        <f>ROUND(((O377/N377)*100),0)</f>
        <v>#DIV/0!</v>
      </c>
      <c r="Q377" s="330" t="e">
        <f>IF(P377&lt;=84,"DEFICIENTE",IF(P377&lt;=89,"REGULAR",IF(P377&lt;=94,"BUENO","MUY BUENO")))</f>
        <v>#DIV/0!</v>
      </c>
    </row>
    <row r="378" spans="1:17" ht="36" x14ac:dyDescent="0.25">
      <c r="A378" s="301"/>
      <c r="B378" s="367"/>
      <c r="C378" s="333"/>
      <c r="D378" s="335"/>
      <c r="E378" s="98" t="s">
        <v>182</v>
      </c>
      <c r="F378" s="105" t="s">
        <v>183</v>
      </c>
      <c r="G378" s="100" t="s">
        <v>184</v>
      </c>
      <c r="H378" s="337"/>
      <c r="I378" s="305"/>
      <c r="J378" s="93"/>
      <c r="K378" s="68"/>
      <c r="L378" s="63" t="e">
        <f t="shared" si="48"/>
        <v>#DIV/0!</v>
      </c>
      <c r="M378" s="62" t="e">
        <f t="shared" si="49"/>
        <v>#DIV/0!</v>
      </c>
      <c r="N378" s="339"/>
      <c r="O378" s="339"/>
      <c r="P378" s="331"/>
      <c r="Q378" s="331"/>
    </row>
    <row r="379" spans="1:17" ht="60" x14ac:dyDescent="0.25">
      <c r="A379" s="300" t="s">
        <v>15</v>
      </c>
      <c r="B379" s="340" t="s">
        <v>185</v>
      </c>
      <c r="C379" s="307" t="s">
        <v>186</v>
      </c>
      <c r="D379" s="308" t="s">
        <v>187</v>
      </c>
      <c r="E379" s="98" t="s">
        <v>188</v>
      </c>
      <c r="F379" s="106" t="s">
        <v>189</v>
      </c>
      <c r="G379" s="100" t="s">
        <v>190</v>
      </c>
      <c r="H379" s="342" t="s">
        <v>191</v>
      </c>
      <c r="I379" s="343" t="s">
        <v>99</v>
      </c>
      <c r="J379" s="93"/>
      <c r="K379" s="68"/>
      <c r="L379" s="63" t="e">
        <f t="shared" si="48"/>
        <v>#DIV/0!</v>
      </c>
      <c r="M379" s="62" t="e">
        <f t="shared" si="49"/>
        <v>#DIV/0!</v>
      </c>
      <c r="N379" s="338">
        <f>J379</f>
        <v>0</v>
      </c>
      <c r="O379" s="338">
        <f>K379</f>
        <v>0</v>
      </c>
      <c r="P379" s="330" t="e">
        <f>ROUND(((O379/N379)*100),0)</f>
        <v>#DIV/0!</v>
      </c>
      <c r="Q379" s="330" t="e">
        <f>IF(P379&lt;=84,"DEFICIENTE",IF(P379&lt;=89,"REGULAR",IF(P379&lt;=94,"BUENO","MUY BUENO")))</f>
        <v>#DIV/0!</v>
      </c>
    </row>
    <row r="380" spans="1:17" ht="36" x14ac:dyDescent="0.25">
      <c r="A380" s="301"/>
      <c r="B380" s="341"/>
      <c r="C380" s="307"/>
      <c r="D380" s="308"/>
      <c r="E380" s="98" t="s">
        <v>192</v>
      </c>
      <c r="F380" s="106" t="s">
        <v>193</v>
      </c>
      <c r="G380" s="100" t="s">
        <v>194</v>
      </c>
      <c r="H380" s="342"/>
      <c r="I380" s="344"/>
      <c r="J380" s="93"/>
      <c r="K380" s="68"/>
      <c r="L380" s="63" t="e">
        <f t="shared" si="48"/>
        <v>#DIV/0!</v>
      </c>
      <c r="M380" s="62" t="e">
        <f t="shared" si="49"/>
        <v>#DIV/0!</v>
      </c>
      <c r="N380" s="339"/>
      <c r="O380" s="339"/>
      <c r="P380" s="331"/>
      <c r="Q380" s="331"/>
    </row>
    <row r="381" spans="1:17" ht="72" x14ac:dyDescent="0.25">
      <c r="A381" s="300" t="s">
        <v>16</v>
      </c>
      <c r="B381" s="302" t="s">
        <v>195</v>
      </c>
      <c r="C381" s="107" t="s">
        <v>196</v>
      </c>
      <c r="D381" s="108" t="s">
        <v>197</v>
      </c>
      <c r="E381" s="98" t="s">
        <v>198</v>
      </c>
      <c r="F381" s="106" t="s">
        <v>199</v>
      </c>
      <c r="G381" s="109" t="s">
        <v>200</v>
      </c>
      <c r="H381" s="110" t="s">
        <v>100</v>
      </c>
      <c r="I381" s="304" t="s">
        <v>95</v>
      </c>
      <c r="J381" s="93">
        <v>2</v>
      </c>
      <c r="K381" s="34"/>
      <c r="L381" s="63">
        <f t="shared" si="48"/>
        <v>0</v>
      </c>
      <c r="M381" s="62" t="str">
        <f t="shared" si="49"/>
        <v>DEFICIENTE</v>
      </c>
      <c r="N381" s="84">
        <f t="shared" ref="N381:O383" si="50">J381</f>
        <v>2</v>
      </c>
      <c r="O381" s="84">
        <f t="shared" si="50"/>
        <v>0</v>
      </c>
      <c r="P381" s="84">
        <f>ROUND(((O381/N381)*100),0)</f>
        <v>0</v>
      </c>
      <c r="Q381" s="84" t="str">
        <f>IF(P381&lt;=84,"DEFICIENTE",IF(P381&lt;=89,"REGULAR",IF(P381&lt;=94,"BUENO","MUY BUENO")))</f>
        <v>DEFICIENTE</v>
      </c>
    </row>
    <row r="382" spans="1:17" ht="108" x14ac:dyDescent="0.25">
      <c r="A382" s="301"/>
      <c r="B382" s="303"/>
      <c r="C382" s="111" t="s">
        <v>201</v>
      </c>
      <c r="D382" s="112" t="s">
        <v>202</v>
      </c>
      <c r="E382" s="98" t="s">
        <v>203</v>
      </c>
      <c r="F382" s="106" t="s">
        <v>204</v>
      </c>
      <c r="G382" s="109" t="s">
        <v>205</v>
      </c>
      <c r="H382" s="113" t="s">
        <v>101</v>
      </c>
      <c r="I382" s="305"/>
      <c r="J382" s="34"/>
      <c r="K382" s="34"/>
      <c r="L382" s="63" t="e">
        <f t="shared" si="48"/>
        <v>#DIV/0!</v>
      </c>
      <c r="M382" s="62" t="e">
        <f t="shared" si="49"/>
        <v>#DIV/0!</v>
      </c>
      <c r="N382" s="84">
        <f t="shared" si="50"/>
        <v>0</v>
      </c>
      <c r="O382" s="84">
        <f t="shared" si="50"/>
        <v>0</v>
      </c>
      <c r="P382" s="84" t="e">
        <f>ROUND(((O382/N382)*100),0)</f>
        <v>#DIV/0!</v>
      </c>
      <c r="Q382" s="84" t="e">
        <f>IF(P382&lt;=84,"DEFICIENTE",IF(P382&lt;=89,"REGULAR",IF(P382&lt;=94,"BUENO","MUY BUENO")))</f>
        <v>#DIV/0!</v>
      </c>
    </row>
    <row r="383" spans="1:17" ht="120" x14ac:dyDescent="0.25">
      <c r="A383" s="301"/>
      <c r="B383" s="303"/>
      <c r="C383" s="107" t="s">
        <v>206</v>
      </c>
      <c r="D383" s="108" t="s">
        <v>207</v>
      </c>
      <c r="E383" s="98" t="s">
        <v>208</v>
      </c>
      <c r="F383" s="106" t="s">
        <v>209</v>
      </c>
      <c r="G383" s="109" t="s">
        <v>210</v>
      </c>
      <c r="H383" s="114" t="s">
        <v>211</v>
      </c>
      <c r="I383" s="305"/>
      <c r="J383" s="34"/>
      <c r="K383" s="34"/>
      <c r="L383" s="63" t="e">
        <f t="shared" si="48"/>
        <v>#DIV/0!</v>
      </c>
      <c r="M383" s="62" t="e">
        <f t="shared" si="49"/>
        <v>#DIV/0!</v>
      </c>
      <c r="N383" s="85">
        <f t="shared" si="50"/>
        <v>0</v>
      </c>
      <c r="O383" s="85">
        <f t="shared" si="50"/>
        <v>0</v>
      </c>
      <c r="P383" s="85" t="e">
        <f>ROUND(((O383/N383)*100),0)</f>
        <v>#DIV/0!</v>
      </c>
      <c r="Q383" s="85" t="e">
        <f>IF(P383&lt;=84,"DEFICIENTE",IF(P383&lt;=89,"REGULAR",IF(P383&lt;=94,"BUENO","MUY BUENO")))</f>
        <v>#DIV/0!</v>
      </c>
    </row>
    <row r="384" spans="1:17" ht="60" x14ac:dyDescent="0.25">
      <c r="A384" s="300" t="s">
        <v>102</v>
      </c>
      <c r="B384" s="306" t="s">
        <v>212</v>
      </c>
      <c r="C384" s="307" t="s">
        <v>213</v>
      </c>
      <c r="D384" s="308" t="s">
        <v>214</v>
      </c>
      <c r="E384" s="98" t="s">
        <v>215</v>
      </c>
      <c r="F384" s="106" t="s">
        <v>216</v>
      </c>
      <c r="G384" s="100" t="s">
        <v>217</v>
      </c>
      <c r="H384" s="309" t="s">
        <v>103</v>
      </c>
      <c r="I384" s="310" t="s">
        <v>104</v>
      </c>
      <c r="J384" s="34"/>
      <c r="K384" s="34"/>
      <c r="L384" s="63" t="e">
        <f t="shared" si="48"/>
        <v>#DIV/0!</v>
      </c>
      <c r="M384" s="62" t="e">
        <f t="shared" si="49"/>
        <v>#DIV/0!</v>
      </c>
      <c r="N384" s="312">
        <f>J385</f>
        <v>0</v>
      </c>
      <c r="O384" s="312">
        <f>K385</f>
        <v>0</v>
      </c>
      <c r="P384" s="312" t="e">
        <f>ROUND(((O384/N384)*100),0)</f>
        <v>#DIV/0!</v>
      </c>
      <c r="Q384" s="312" t="e">
        <f>IF(P384&lt;=84,"DEFICIENTE",IF(P384&lt;=89,"REGULAR",IF(P384&lt;=94,"BUENO","MUY BUENO")))</f>
        <v>#DIV/0!</v>
      </c>
    </row>
    <row r="385" spans="1:17" ht="60" x14ac:dyDescent="0.25">
      <c r="A385" s="301"/>
      <c r="B385" s="306"/>
      <c r="C385" s="307"/>
      <c r="D385" s="308"/>
      <c r="E385" s="98" t="s">
        <v>218</v>
      </c>
      <c r="F385" s="106" t="s">
        <v>219</v>
      </c>
      <c r="G385" s="100" t="s">
        <v>220</v>
      </c>
      <c r="H385" s="309"/>
      <c r="I385" s="311"/>
      <c r="J385" s="34"/>
      <c r="K385" s="34"/>
      <c r="L385" s="63" t="e">
        <f t="shared" si="48"/>
        <v>#DIV/0!</v>
      </c>
      <c r="M385" s="62" t="e">
        <f t="shared" si="49"/>
        <v>#DIV/0!</v>
      </c>
      <c r="N385" s="313"/>
      <c r="O385" s="313"/>
      <c r="P385" s="313"/>
      <c r="Q385" s="313"/>
    </row>
    <row r="386" spans="1:17" ht="89.25" x14ac:dyDescent="0.25">
      <c r="A386" s="301"/>
      <c r="B386" s="306"/>
      <c r="C386" s="107" t="s">
        <v>221</v>
      </c>
      <c r="D386" s="108" t="s">
        <v>222</v>
      </c>
      <c r="E386" s="115" t="s">
        <v>223</v>
      </c>
      <c r="F386" s="106" t="s">
        <v>224</v>
      </c>
      <c r="G386" s="109" t="s">
        <v>225</v>
      </c>
      <c r="H386" s="116" t="s">
        <v>105</v>
      </c>
      <c r="I386" s="311"/>
      <c r="J386" s="34"/>
      <c r="K386" s="34"/>
      <c r="L386" s="63" t="e">
        <f t="shared" si="48"/>
        <v>#DIV/0!</v>
      </c>
      <c r="M386" s="34" t="e">
        <f t="shared" ref="M386" si="51">IF(L386&lt;=84,"DEFICIENTE",IF(L386&lt;=89,"REGULAR",IF(L386&lt;=94,"BUENO","MUY BUENO")))</f>
        <v>#DIV/0!</v>
      </c>
      <c r="N386" s="85">
        <f>J386</f>
        <v>0</v>
      </c>
      <c r="O386" s="85">
        <f>K386</f>
        <v>0</v>
      </c>
      <c r="P386" s="85" t="e">
        <f>ROUND(((O386/N386)*100),0)</f>
        <v>#DIV/0!</v>
      </c>
      <c r="Q386" s="85" t="e">
        <f>IF(P386&lt;=84,"DEFICIENTE",IF(P386&lt;=89,"REGULAR",IF(P386&lt;=94,"BUENO","MUY BUENO")))</f>
        <v>#DIV/0!</v>
      </c>
    </row>
    <row r="387" spans="1:17" ht="16.5" x14ac:dyDescent="0.25">
      <c r="A387" s="36" t="s">
        <v>106</v>
      </c>
      <c r="B387" s="37"/>
      <c r="C387" s="38"/>
      <c r="D387" s="39"/>
      <c r="E387" s="40"/>
      <c r="F387" s="41"/>
      <c r="G387" s="42"/>
      <c r="H387" s="42"/>
      <c r="I387" s="43"/>
      <c r="J387" s="34"/>
      <c r="K387" s="34"/>
      <c r="L387" s="25"/>
      <c r="M387" s="34"/>
      <c r="N387" s="83"/>
      <c r="O387" s="83"/>
      <c r="P387" s="83"/>
      <c r="Q387" s="83"/>
    </row>
    <row r="388" spans="1:17" ht="25.5" x14ac:dyDescent="0.25">
      <c r="A388" s="314" t="s">
        <v>226</v>
      </c>
      <c r="B388" s="317" t="s">
        <v>107</v>
      </c>
      <c r="C388" s="44" t="s">
        <v>227</v>
      </c>
      <c r="D388" s="45" t="s">
        <v>108</v>
      </c>
      <c r="E388" s="117" t="s">
        <v>228</v>
      </c>
      <c r="F388" s="118" t="s">
        <v>229</v>
      </c>
      <c r="G388" s="119" t="s">
        <v>94</v>
      </c>
      <c r="H388" s="120" t="s">
        <v>94</v>
      </c>
      <c r="I388" s="320" t="s">
        <v>109</v>
      </c>
      <c r="J388" s="34"/>
      <c r="K388" s="34"/>
      <c r="L388" s="25" t="e">
        <f>ROUND(((K388/J388)*100),0)</f>
        <v>#DIV/0!</v>
      </c>
      <c r="M388" s="34" t="e">
        <f>IF(L388&lt;=84,"DEFICIENTE",IF(L388&lt;=89,"REGULAR",IF(L388&lt;=94,"BUENO","MUY BUENO")))</f>
        <v>#DIV/0!</v>
      </c>
      <c r="N388" s="6">
        <f>J388</f>
        <v>0</v>
      </c>
      <c r="O388" s="6">
        <f>K388</f>
        <v>0</v>
      </c>
      <c r="P388" s="6" t="e">
        <f>ROUND(((O388/N388)*100),0)</f>
        <v>#DIV/0!</v>
      </c>
      <c r="Q388" s="6" t="e">
        <f>IF(P388&lt;=84,"DEFICIENTE",IF(P388&lt;=89,"REGULAR",IF(P388&lt;=94,"BUENO","MUY BUENO")))</f>
        <v>#DIV/0!</v>
      </c>
    </row>
    <row r="389" spans="1:17" ht="25.5" x14ac:dyDescent="0.25">
      <c r="A389" s="315"/>
      <c r="B389" s="318"/>
      <c r="C389" s="323" t="s">
        <v>230</v>
      </c>
      <c r="D389" s="326" t="s">
        <v>110</v>
      </c>
      <c r="E389" s="121" t="s">
        <v>231</v>
      </c>
      <c r="F389" s="106" t="s">
        <v>232</v>
      </c>
      <c r="G389" s="122" t="s">
        <v>17</v>
      </c>
      <c r="H389" s="327" t="s">
        <v>111</v>
      </c>
      <c r="I389" s="321"/>
      <c r="J389" s="34"/>
      <c r="K389" s="34"/>
      <c r="L389" s="63" t="e">
        <f>ROUND(((K389/J389)*100),0)</f>
        <v>#DIV/0!</v>
      </c>
      <c r="M389" s="62" t="e">
        <f>IF(L389&lt;=84,"DEFICIENTE",IF(L389&lt;=89,"REGULAR",IF(L389&lt;=94,"BUENO","MUY BUENO")))</f>
        <v>#DIV/0!</v>
      </c>
      <c r="N389" s="312">
        <f>J389</f>
        <v>0</v>
      </c>
      <c r="O389" s="312">
        <f>K389</f>
        <v>0</v>
      </c>
      <c r="P389" s="312" t="e">
        <f>ROUND(((O389/N389)*100),0)</f>
        <v>#DIV/0!</v>
      </c>
      <c r="Q389" s="312" t="e">
        <f>IF(P389&lt;=84,"DEFICIENTE",IF(P389&lt;=89,"REGULAR",IF(P389&lt;=94,"BUENO","MUY BUENO")))</f>
        <v>#DIV/0!</v>
      </c>
    </row>
    <row r="390" spans="1:17" ht="36" x14ac:dyDescent="0.25">
      <c r="A390" s="315"/>
      <c r="B390" s="318"/>
      <c r="C390" s="324"/>
      <c r="D390" s="326"/>
      <c r="E390" s="121" t="s">
        <v>233</v>
      </c>
      <c r="F390" s="106" t="s">
        <v>234</v>
      </c>
      <c r="G390" s="122" t="s">
        <v>17</v>
      </c>
      <c r="H390" s="327"/>
      <c r="I390" s="321"/>
      <c r="J390" s="34"/>
      <c r="K390" s="34"/>
      <c r="L390" s="63" t="e">
        <f>ROUND(((K390/J390)*100),0)</f>
        <v>#DIV/0!</v>
      </c>
      <c r="M390" s="62" t="e">
        <f>IF(L390&lt;=84,"DEFICIENTE",IF(L390&lt;=89,"REGULAR",IF(L390&lt;=94,"BUENO","MUY BUENO")))</f>
        <v>#DIV/0!</v>
      </c>
      <c r="N390" s="328"/>
      <c r="O390" s="328"/>
      <c r="P390" s="328"/>
      <c r="Q390" s="328"/>
    </row>
    <row r="391" spans="1:17" ht="36" x14ac:dyDescent="0.25">
      <c r="A391" s="315"/>
      <c r="B391" s="318"/>
      <c r="C391" s="324"/>
      <c r="D391" s="326"/>
      <c r="E391" s="121" t="s">
        <v>235</v>
      </c>
      <c r="F391" s="106" t="s">
        <v>236</v>
      </c>
      <c r="G391" s="122" t="s">
        <v>17</v>
      </c>
      <c r="H391" s="327"/>
      <c r="I391" s="321"/>
      <c r="J391" s="34"/>
      <c r="K391" s="34"/>
      <c r="L391" s="63" t="e">
        <f>ROUND(((K391/J391)*100),0)</f>
        <v>#DIV/0!</v>
      </c>
      <c r="M391" s="62" t="e">
        <f>IF(L391&lt;=84,"DEFICIENTE",IF(L391&lt;=89,"REGULAR",IF(L391&lt;=94,"BUENO","MUY BUENO")))</f>
        <v>#DIV/0!</v>
      </c>
      <c r="N391" s="328"/>
      <c r="O391" s="328"/>
      <c r="P391" s="328"/>
      <c r="Q391" s="328"/>
    </row>
    <row r="392" spans="1:17" ht="36" x14ac:dyDescent="0.25">
      <c r="A392" s="316"/>
      <c r="B392" s="319"/>
      <c r="C392" s="325"/>
      <c r="D392" s="326"/>
      <c r="E392" s="121" t="s">
        <v>237</v>
      </c>
      <c r="F392" s="106" t="s">
        <v>238</v>
      </c>
      <c r="G392" s="122" t="s">
        <v>17</v>
      </c>
      <c r="H392" s="327"/>
      <c r="I392" s="322"/>
      <c r="J392" s="34"/>
      <c r="K392" s="34"/>
      <c r="L392" s="63" t="e">
        <f>ROUND(((K392/J392)*100),0)</f>
        <v>#DIV/0!</v>
      </c>
      <c r="M392" s="62" t="e">
        <f>IF(L392&lt;=84,"DEFICIENTE",IF(L392&lt;=89,"REGULAR",IF(L392&lt;=94,"BUENO","MUY BUENO")))</f>
        <v>#DIV/0!</v>
      </c>
      <c r="N392" s="329"/>
      <c r="O392" s="329"/>
      <c r="P392" s="329"/>
      <c r="Q392" s="329"/>
    </row>
    <row r="394" spans="1:17" ht="18.75" x14ac:dyDescent="0.25">
      <c r="A394" s="46" t="s">
        <v>134</v>
      </c>
      <c r="B394" s="47"/>
      <c r="C394" s="48"/>
      <c r="D394" s="49"/>
      <c r="E394" s="47"/>
      <c r="F394" s="50"/>
      <c r="G394" s="51"/>
      <c r="H394" s="52"/>
      <c r="I394" s="53"/>
      <c r="J394" s="54"/>
      <c r="K394" s="54"/>
      <c r="L394" s="55"/>
      <c r="M394" s="58"/>
      <c r="N394" s="59"/>
      <c r="O394" s="59"/>
      <c r="P394" s="60"/>
      <c r="Q394" s="61"/>
    </row>
    <row r="395" spans="1:17" x14ac:dyDescent="0.25">
      <c r="A395" s="80" t="s">
        <v>91</v>
      </c>
      <c r="B395" s="64"/>
      <c r="C395" s="64"/>
      <c r="D395" s="64"/>
      <c r="E395" s="64"/>
      <c r="F395" s="64"/>
      <c r="G395" s="64"/>
      <c r="H395" s="64"/>
      <c r="I395" s="64"/>
      <c r="J395" s="64"/>
      <c r="K395" s="64"/>
      <c r="L395" s="64"/>
      <c r="M395" s="64"/>
      <c r="N395" s="65"/>
      <c r="O395" s="65"/>
      <c r="P395" s="66"/>
      <c r="Q395" s="67"/>
    </row>
    <row r="396" spans="1:17" ht="36" x14ac:dyDescent="0.25">
      <c r="A396" s="345" t="s">
        <v>12</v>
      </c>
      <c r="B396" s="347" t="s">
        <v>92</v>
      </c>
      <c r="C396" s="348" t="s">
        <v>150</v>
      </c>
      <c r="D396" s="349" t="s">
        <v>93</v>
      </c>
      <c r="E396" s="101" t="s">
        <v>151</v>
      </c>
      <c r="F396" s="102" t="s">
        <v>152</v>
      </c>
      <c r="G396" s="100" t="s">
        <v>153</v>
      </c>
      <c r="H396" s="351" t="s">
        <v>94</v>
      </c>
      <c r="I396" s="352" t="s">
        <v>95</v>
      </c>
      <c r="J396" s="92"/>
      <c r="K396" s="62"/>
      <c r="L396" s="63" t="e">
        <f>ROUND(((K396/J396)*100),0)</f>
        <v>#DIV/0!</v>
      </c>
      <c r="M396" s="62" t="e">
        <f>IF(L396&lt;=84,"DEFICIENTE",IF(L396&lt;=89,"REGULAR",IF(L396&lt;=94,"BUENO","MUY BUENO")))</f>
        <v>#DIV/0!</v>
      </c>
      <c r="N396" s="355">
        <f>J396</f>
        <v>0</v>
      </c>
      <c r="O396" s="355">
        <f>K396</f>
        <v>0</v>
      </c>
      <c r="P396" s="355" t="e">
        <f>ROUND(((O396/N396)*100),0)</f>
        <v>#DIV/0!</v>
      </c>
      <c r="Q396" s="355" t="e">
        <f>IF(P396&lt;=84,"DEFICIENTE",IF(P396&lt;=89,"REGULAR",IF(P396&lt;=94,"BUENO","MUY BUENO")))</f>
        <v>#DIV/0!</v>
      </c>
    </row>
    <row r="397" spans="1:17" ht="60" x14ac:dyDescent="0.25">
      <c r="A397" s="345"/>
      <c r="B397" s="347"/>
      <c r="C397" s="348"/>
      <c r="D397" s="350"/>
      <c r="E397" s="103" t="s">
        <v>154</v>
      </c>
      <c r="F397" s="94" t="s">
        <v>142</v>
      </c>
      <c r="G397" s="104" t="s">
        <v>153</v>
      </c>
      <c r="H397" s="351"/>
      <c r="I397" s="353"/>
      <c r="J397" s="93"/>
      <c r="K397" s="56"/>
      <c r="L397" s="57"/>
      <c r="M397" s="56"/>
      <c r="N397" s="356"/>
      <c r="O397" s="356"/>
      <c r="P397" s="356"/>
      <c r="Q397" s="356"/>
    </row>
    <row r="398" spans="1:17" ht="60" x14ac:dyDescent="0.25">
      <c r="A398" s="345"/>
      <c r="B398" s="347"/>
      <c r="C398" s="357" t="s">
        <v>155</v>
      </c>
      <c r="D398" s="360" t="s">
        <v>96</v>
      </c>
      <c r="E398" s="95" t="s">
        <v>143</v>
      </c>
      <c r="F398" s="96" t="s">
        <v>144</v>
      </c>
      <c r="G398" s="97" t="s">
        <v>145</v>
      </c>
      <c r="H398" s="363" t="s">
        <v>94</v>
      </c>
      <c r="I398" s="353"/>
      <c r="J398" s="93"/>
      <c r="K398" s="56"/>
      <c r="L398" s="57"/>
      <c r="M398" s="56"/>
      <c r="N398" s="355">
        <f>J400</f>
        <v>0</v>
      </c>
      <c r="O398" s="355">
        <f>K400</f>
        <v>0</v>
      </c>
      <c r="P398" s="355" t="e">
        <f>ROUND(((O398/N398)*100),0)</f>
        <v>#DIV/0!</v>
      </c>
      <c r="Q398" s="355" t="e">
        <f>IF(P398&lt;=84,"DEFICIENTE",IF(P398&lt;=89,"REGULAR",IF(P398&lt;=94,"BUENO","MUY BUENO")))</f>
        <v>#DIV/0!</v>
      </c>
    </row>
    <row r="399" spans="1:17" ht="48" x14ac:dyDescent="0.25">
      <c r="A399" s="345"/>
      <c r="B399" s="347"/>
      <c r="C399" s="358"/>
      <c r="D399" s="361"/>
      <c r="E399" s="95" t="s">
        <v>146</v>
      </c>
      <c r="F399" s="96" t="s">
        <v>147</v>
      </c>
      <c r="G399" s="97" t="s">
        <v>145</v>
      </c>
      <c r="H399" s="363"/>
      <c r="I399" s="353"/>
      <c r="J399" s="93"/>
      <c r="K399" s="56"/>
      <c r="L399" s="57"/>
      <c r="M399" s="56"/>
      <c r="N399" s="364"/>
      <c r="O399" s="364"/>
      <c r="P399" s="364"/>
      <c r="Q399" s="364"/>
    </row>
    <row r="400" spans="1:17" ht="60" x14ac:dyDescent="0.25">
      <c r="A400" s="346"/>
      <c r="B400" s="347"/>
      <c r="C400" s="359"/>
      <c r="D400" s="362"/>
      <c r="E400" s="98" t="s">
        <v>148</v>
      </c>
      <c r="F400" s="99" t="s">
        <v>149</v>
      </c>
      <c r="G400" s="100" t="s">
        <v>145</v>
      </c>
      <c r="H400" s="363"/>
      <c r="I400" s="354"/>
      <c r="J400" s="93"/>
      <c r="K400" s="34"/>
      <c r="L400" s="63" t="e">
        <f t="shared" ref="L400:L415" si="52">ROUND(((K400/J400)*100),0)</f>
        <v>#DIV/0!</v>
      </c>
      <c r="M400" s="34"/>
      <c r="N400" s="356"/>
      <c r="O400" s="356"/>
      <c r="P400" s="356"/>
      <c r="Q400" s="356"/>
    </row>
    <row r="401" spans="1:17" ht="24" x14ac:dyDescent="0.25">
      <c r="A401" s="300" t="s">
        <v>14</v>
      </c>
      <c r="B401" s="365" t="s">
        <v>156</v>
      </c>
      <c r="C401" s="323" t="s">
        <v>157</v>
      </c>
      <c r="D401" s="368" t="s">
        <v>158</v>
      </c>
      <c r="E401" s="98" t="s">
        <v>159</v>
      </c>
      <c r="F401" s="105" t="s">
        <v>160</v>
      </c>
      <c r="G401" s="100" t="s">
        <v>161</v>
      </c>
      <c r="H401" s="351" t="s">
        <v>97</v>
      </c>
      <c r="I401" s="304" t="s">
        <v>98</v>
      </c>
      <c r="J401" s="93"/>
      <c r="K401" s="34"/>
      <c r="L401" s="63" t="e">
        <f t="shared" si="52"/>
        <v>#DIV/0!</v>
      </c>
      <c r="M401" s="62" t="e">
        <f t="shared" ref="M401:M414" si="53">IF(L401&lt;=84,"DEFICIENTE",IF(L401&lt;=89,"REGULAR",IF(L401&lt;=94,"BUENO","MUY BUENO")))</f>
        <v>#DIV/0!</v>
      </c>
      <c r="N401" s="330">
        <f>J403</f>
        <v>0</v>
      </c>
      <c r="O401" s="330">
        <f>K403</f>
        <v>0</v>
      </c>
      <c r="P401" s="338" t="e">
        <f>ROUND(((O401/N401)*100),0)</f>
        <v>#DIV/0!</v>
      </c>
      <c r="Q401" s="338" t="e">
        <f>IF(P401&lt;=84,"DEFICIENTE",IF(P401&lt;=89,"REGULAR",IF(P401&lt;=94,"BUENO","MUY BUENO")))</f>
        <v>#DIV/0!</v>
      </c>
    </row>
    <row r="402" spans="1:17" ht="36" x14ac:dyDescent="0.25">
      <c r="A402" s="301"/>
      <c r="B402" s="366"/>
      <c r="C402" s="324"/>
      <c r="D402" s="349"/>
      <c r="E402" s="98" t="s">
        <v>162</v>
      </c>
      <c r="F402" s="105" t="s">
        <v>163</v>
      </c>
      <c r="G402" s="100" t="s">
        <v>164</v>
      </c>
      <c r="H402" s="351"/>
      <c r="I402" s="305"/>
      <c r="J402" s="93"/>
      <c r="K402" s="34"/>
      <c r="L402" s="63" t="e">
        <f t="shared" si="52"/>
        <v>#DIV/0!</v>
      </c>
      <c r="M402" s="62" t="e">
        <f t="shared" si="53"/>
        <v>#DIV/0!</v>
      </c>
      <c r="N402" s="331"/>
      <c r="O402" s="331"/>
      <c r="P402" s="339"/>
      <c r="Q402" s="339"/>
    </row>
    <row r="403" spans="1:17" ht="36" x14ac:dyDescent="0.25">
      <c r="A403" s="301"/>
      <c r="B403" s="366"/>
      <c r="C403" s="324"/>
      <c r="D403" s="349"/>
      <c r="E403" s="98" t="s">
        <v>165</v>
      </c>
      <c r="F403" s="105" t="s">
        <v>166</v>
      </c>
      <c r="G403" s="100" t="s">
        <v>167</v>
      </c>
      <c r="H403" s="351"/>
      <c r="I403" s="305"/>
      <c r="J403" s="93"/>
      <c r="K403" s="34"/>
      <c r="L403" s="63" t="e">
        <f t="shared" si="52"/>
        <v>#DIV/0!</v>
      </c>
      <c r="M403" s="62" t="e">
        <f t="shared" si="53"/>
        <v>#DIV/0!</v>
      </c>
      <c r="N403" s="331"/>
      <c r="O403" s="331"/>
      <c r="P403" s="339"/>
      <c r="Q403" s="339"/>
    </row>
    <row r="404" spans="1:17" ht="48" x14ac:dyDescent="0.25">
      <c r="A404" s="301"/>
      <c r="B404" s="366"/>
      <c r="C404" s="357" t="s">
        <v>168</v>
      </c>
      <c r="D404" s="308" t="s">
        <v>169</v>
      </c>
      <c r="E404" s="98" t="s">
        <v>170</v>
      </c>
      <c r="F404" s="105" t="s">
        <v>171</v>
      </c>
      <c r="G404" s="100" t="s">
        <v>172</v>
      </c>
      <c r="H404" s="363" t="s">
        <v>173</v>
      </c>
      <c r="I404" s="305"/>
      <c r="J404" s="93"/>
      <c r="K404" s="34"/>
      <c r="L404" s="63" t="e">
        <f t="shared" si="52"/>
        <v>#DIV/0!</v>
      </c>
      <c r="M404" s="62" t="e">
        <f t="shared" si="53"/>
        <v>#DIV/0!</v>
      </c>
      <c r="N404" s="330">
        <f>J404</f>
        <v>0</v>
      </c>
      <c r="O404" s="330">
        <f>K404</f>
        <v>0</v>
      </c>
      <c r="P404" s="330" t="e">
        <f>ROUND(((O404/N404)*100),0)</f>
        <v>#DIV/0!</v>
      </c>
      <c r="Q404" s="330" t="e">
        <f>IF(P404&lt;=84,"DEFICIENTE",IF(P404&lt;=89,"REGULAR",IF(P404&lt;=94,"BUENO","MUY BUENO")))</f>
        <v>#DIV/0!</v>
      </c>
    </row>
    <row r="405" spans="1:17" ht="72" x14ac:dyDescent="0.25">
      <c r="A405" s="301"/>
      <c r="B405" s="366"/>
      <c r="C405" s="358"/>
      <c r="D405" s="308"/>
      <c r="E405" s="98" t="s">
        <v>174</v>
      </c>
      <c r="F405" s="105" t="s">
        <v>175</v>
      </c>
      <c r="G405" s="100" t="s">
        <v>176</v>
      </c>
      <c r="H405" s="363"/>
      <c r="I405" s="305"/>
      <c r="J405" s="93"/>
      <c r="K405" s="34"/>
      <c r="L405" s="63" t="e">
        <f t="shared" si="52"/>
        <v>#DIV/0!</v>
      </c>
      <c r="M405" s="62" t="e">
        <f t="shared" si="53"/>
        <v>#DIV/0!</v>
      </c>
      <c r="N405" s="331"/>
      <c r="O405" s="331"/>
      <c r="P405" s="331"/>
      <c r="Q405" s="331"/>
    </row>
    <row r="406" spans="1:17" ht="72" x14ac:dyDescent="0.25">
      <c r="A406" s="301"/>
      <c r="B406" s="366"/>
      <c r="C406" s="332" t="s">
        <v>177</v>
      </c>
      <c r="D406" s="334" t="s">
        <v>178</v>
      </c>
      <c r="E406" s="98" t="s">
        <v>179</v>
      </c>
      <c r="F406" s="105" t="s">
        <v>180</v>
      </c>
      <c r="G406" s="100" t="s">
        <v>176</v>
      </c>
      <c r="H406" s="336" t="s">
        <v>181</v>
      </c>
      <c r="I406" s="305"/>
      <c r="J406" s="93"/>
      <c r="K406" s="68"/>
      <c r="L406" s="63" t="e">
        <f t="shared" si="52"/>
        <v>#DIV/0!</v>
      </c>
      <c r="M406" s="62" t="e">
        <f t="shared" si="53"/>
        <v>#DIV/0!</v>
      </c>
      <c r="N406" s="338">
        <f>J406</f>
        <v>0</v>
      </c>
      <c r="O406" s="338">
        <f>K406</f>
        <v>0</v>
      </c>
      <c r="P406" s="330" t="e">
        <f>ROUND(((O406/N406)*100),0)</f>
        <v>#DIV/0!</v>
      </c>
      <c r="Q406" s="330" t="e">
        <f>IF(P406&lt;=84,"DEFICIENTE",IF(P406&lt;=89,"REGULAR",IF(P406&lt;=94,"BUENO","MUY BUENO")))</f>
        <v>#DIV/0!</v>
      </c>
    </row>
    <row r="407" spans="1:17" ht="36" x14ac:dyDescent="0.25">
      <c r="A407" s="301"/>
      <c r="B407" s="367"/>
      <c r="C407" s="333"/>
      <c r="D407" s="335"/>
      <c r="E407" s="98" t="s">
        <v>182</v>
      </c>
      <c r="F407" s="105" t="s">
        <v>183</v>
      </c>
      <c r="G407" s="100" t="s">
        <v>184</v>
      </c>
      <c r="H407" s="337"/>
      <c r="I407" s="305"/>
      <c r="J407" s="93"/>
      <c r="K407" s="68"/>
      <c r="L407" s="63" t="e">
        <f t="shared" si="52"/>
        <v>#DIV/0!</v>
      </c>
      <c r="M407" s="62" t="e">
        <f t="shared" si="53"/>
        <v>#DIV/0!</v>
      </c>
      <c r="N407" s="339"/>
      <c r="O407" s="339"/>
      <c r="P407" s="331"/>
      <c r="Q407" s="331"/>
    </row>
    <row r="408" spans="1:17" ht="60" x14ac:dyDescent="0.25">
      <c r="A408" s="300" t="s">
        <v>15</v>
      </c>
      <c r="B408" s="340" t="s">
        <v>185</v>
      </c>
      <c r="C408" s="307" t="s">
        <v>186</v>
      </c>
      <c r="D408" s="308" t="s">
        <v>187</v>
      </c>
      <c r="E408" s="98" t="s">
        <v>188</v>
      </c>
      <c r="F408" s="106" t="s">
        <v>189</v>
      </c>
      <c r="G408" s="100" t="s">
        <v>190</v>
      </c>
      <c r="H408" s="342" t="s">
        <v>191</v>
      </c>
      <c r="I408" s="343" t="s">
        <v>99</v>
      </c>
      <c r="J408" s="93"/>
      <c r="K408" s="68"/>
      <c r="L408" s="63" t="e">
        <f t="shared" si="52"/>
        <v>#DIV/0!</v>
      </c>
      <c r="M408" s="62" t="e">
        <f t="shared" si="53"/>
        <v>#DIV/0!</v>
      </c>
      <c r="N408" s="338">
        <f>J408</f>
        <v>0</v>
      </c>
      <c r="O408" s="338">
        <f>K408</f>
        <v>0</v>
      </c>
      <c r="P408" s="330" t="e">
        <f>ROUND(((O408/N408)*100),0)</f>
        <v>#DIV/0!</v>
      </c>
      <c r="Q408" s="330" t="e">
        <f>IF(P408&lt;=84,"DEFICIENTE",IF(P408&lt;=89,"REGULAR",IF(P408&lt;=94,"BUENO","MUY BUENO")))</f>
        <v>#DIV/0!</v>
      </c>
    </row>
    <row r="409" spans="1:17" ht="36" x14ac:dyDescent="0.25">
      <c r="A409" s="301"/>
      <c r="B409" s="341"/>
      <c r="C409" s="307"/>
      <c r="D409" s="308"/>
      <c r="E409" s="98" t="s">
        <v>192</v>
      </c>
      <c r="F409" s="106" t="s">
        <v>193</v>
      </c>
      <c r="G409" s="100" t="s">
        <v>194</v>
      </c>
      <c r="H409" s="342"/>
      <c r="I409" s="344"/>
      <c r="J409" s="93"/>
      <c r="K409" s="68"/>
      <c r="L409" s="63" t="e">
        <f t="shared" si="52"/>
        <v>#DIV/0!</v>
      </c>
      <c r="M409" s="62" t="e">
        <f t="shared" si="53"/>
        <v>#DIV/0!</v>
      </c>
      <c r="N409" s="339"/>
      <c r="O409" s="339"/>
      <c r="P409" s="331"/>
      <c r="Q409" s="331"/>
    </row>
    <row r="410" spans="1:17" ht="72" x14ac:dyDescent="0.25">
      <c r="A410" s="300" t="s">
        <v>16</v>
      </c>
      <c r="B410" s="302" t="s">
        <v>195</v>
      </c>
      <c r="C410" s="107" t="s">
        <v>196</v>
      </c>
      <c r="D410" s="108" t="s">
        <v>197</v>
      </c>
      <c r="E410" s="98" t="s">
        <v>198</v>
      </c>
      <c r="F410" s="106" t="s">
        <v>199</v>
      </c>
      <c r="G410" s="109" t="s">
        <v>200</v>
      </c>
      <c r="H410" s="110" t="s">
        <v>100</v>
      </c>
      <c r="I410" s="304" t="s">
        <v>95</v>
      </c>
      <c r="J410" s="93">
        <v>2</v>
      </c>
      <c r="K410" s="34"/>
      <c r="L410" s="63">
        <f t="shared" si="52"/>
        <v>0</v>
      </c>
      <c r="M410" s="62" t="str">
        <f t="shared" si="53"/>
        <v>DEFICIENTE</v>
      </c>
      <c r="N410" s="84">
        <f t="shared" ref="N410:O412" si="54">J410</f>
        <v>2</v>
      </c>
      <c r="O410" s="84">
        <f t="shared" si="54"/>
        <v>0</v>
      </c>
      <c r="P410" s="84">
        <f>ROUND(((O410/N410)*100),0)</f>
        <v>0</v>
      </c>
      <c r="Q410" s="84" t="str">
        <f>IF(P410&lt;=84,"DEFICIENTE",IF(P410&lt;=89,"REGULAR",IF(P410&lt;=94,"BUENO","MUY BUENO")))</f>
        <v>DEFICIENTE</v>
      </c>
    </row>
    <row r="411" spans="1:17" ht="108" x14ac:dyDescent="0.25">
      <c r="A411" s="301"/>
      <c r="B411" s="303"/>
      <c r="C411" s="111" t="s">
        <v>201</v>
      </c>
      <c r="D411" s="112" t="s">
        <v>202</v>
      </c>
      <c r="E411" s="98" t="s">
        <v>203</v>
      </c>
      <c r="F411" s="106" t="s">
        <v>204</v>
      </c>
      <c r="G411" s="109" t="s">
        <v>205</v>
      </c>
      <c r="H411" s="113" t="s">
        <v>101</v>
      </c>
      <c r="I411" s="305"/>
      <c r="J411" s="34"/>
      <c r="K411" s="34"/>
      <c r="L411" s="63" t="e">
        <f t="shared" si="52"/>
        <v>#DIV/0!</v>
      </c>
      <c r="M411" s="62" t="e">
        <f t="shared" si="53"/>
        <v>#DIV/0!</v>
      </c>
      <c r="N411" s="84">
        <f t="shared" si="54"/>
        <v>0</v>
      </c>
      <c r="O411" s="84">
        <f t="shared" si="54"/>
        <v>0</v>
      </c>
      <c r="P411" s="84" t="e">
        <f>ROUND(((O411/N411)*100),0)</f>
        <v>#DIV/0!</v>
      </c>
      <c r="Q411" s="84" t="e">
        <f>IF(P411&lt;=84,"DEFICIENTE",IF(P411&lt;=89,"REGULAR",IF(P411&lt;=94,"BUENO","MUY BUENO")))</f>
        <v>#DIV/0!</v>
      </c>
    </row>
    <row r="412" spans="1:17" ht="120" x14ac:dyDescent="0.25">
      <c r="A412" s="301"/>
      <c r="B412" s="303"/>
      <c r="C412" s="107" t="s">
        <v>206</v>
      </c>
      <c r="D412" s="108" t="s">
        <v>207</v>
      </c>
      <c r="E412" s="98" t="s">
        <v>208</v>
      </c>
      <c r="F412" s="106" t="s">
        <v>209</v>
      </c>
      <c r="G412" s="109" t="s">
        <v>210</v>
      </c>
      <c r="H412" s="114" t="s">
        <v>211</v>
      </c>
      <c r="I412" s="305"/>
      <c r="J412" s="34"/>
      <c r="K412" s="34"/>
      <c r="L412" s="63" t="e">
        <f t="shared" si="52"/>
        <v>#DIV/0!</v>
      </c>
      <c r="M412" s="62" t="e">
        <f t="shared" si="53"/>
        <v>#DIV/0!</v>
      </c>
      <c r="N412" s="85">
        <f t="shared" si="54"/>
        <v>0</v>
      </c>
      <c r="O412" s="85">
        <f t="shared" si="54"/>
        <v>0</v>
      </c>
      <c r="P412" s="85" t="e">
        <f>ROUND(((O412/N412)*100),0)</f>
        <v>#DIV/0!</v>
      </c>
      <c r="Q412" s="85" t="e">
        <f>IF(P412&lt;=84,"DEFICIENTE",IF(P412&lt;=89,"REGULAR",IF(P412&lt;=94,"BUENO","MUY BUENO")))</f>
        <v>#DIV/0!</v>
      </c>
    </row>
    <row r="413" spans="1:17" ht="60" x14ac:dyDescent="0.25">
      <c r="A413" s="300" t="s">
        <v>102</v>
      </c>
      <c r="B413" s="306" t="s">
        <v>212</v>
      </c>
      <c r="C413" s="307" t="s">
        <v>213</v>
      </c>
      <c r="D413" s="308" t="s">
        <v>214</v>
      </c>
      <c r="E413" s="98" t="s">
        <v>215</v>
      </c>
      <c r="F413" s="106" t="s">
        <v>216</v>
      </c>
      <c r="G413" s="100" t="s">
        <v>217</v>
      </c>
      <c r="H413" s="309" t="s">
        <v>103</v>
      </c>
      <c r="I413" s="310" t="s">
        <v>104</v>
      </c>
      <c r="J413" s="34"/>
      <c r="K413" s="34"/>
      <c r="L413" s="63" t="e">
        <f t="shared" si="52"/>
        <v>#DIV/0!</v>
      </c>
      <c r="M413" s="62" t="e">
        <f t="shared" si="53"/>
        <v>#DIV/0!</v>
      </c>
      <c r="N413" s="312">
        <f>J414</f>
        <v>0</v>
      </c>
      <c r="O413" s="312">
        <f>K414</f>
        <v>0</v>
      </c>
      <c r="P413" s="312" t="e">
        <f>ROUND(((O413/N413)*100),0)</f>
        <v>#DIV/0!</v>
      </c>
      <c r="Q413" s="312" t="e">
        <f>IF(P413&lt;=84,"DEFICIENTE",IF(P413&lt;=89,"REGULAR",IF(P413&lt;=94,"BUENO","MUY BUENO")))</f>
        <v>#DIV/0!</v>
      </c>
    </row>
    <row r="414" spans="1:17" ht="60" x14ac:dyDescent="0.25">
      <c r="A414" s="301"/>
      <c r="B414" s="306"/>
      <c r="C414" s="307"/>
      <c r="D414" s="308"/>
      <c r="E414" s="98" t="s">
        <v>218</v>
      </c>
      <c r="F414" s="106" t="s">
        <v>219</v>
      </c>
      <c r="G414" s="100" t="s">
        <v>220</v>
      </c>
      <c r="H414" s="309"/>
      <c r="I414" s="311"/>
      <c r="J414" s="34"/>
      <c r="K414" s="34"/>
      <c r="L414" s="63" t="e">
        <f t="shared" si="52"/>
        <v>#DIV/0!</v>
      </c>
      <c r="M414" s="62" t="e">
        <f t="shared" si="53"/>
        <v>#DIV/0!</v>
      </c>
      <c r="N414" s="313"/>
      <c r="O414" s="313"/>
      <c r="P414" s="313"/>
      <c r="Q414" s="313"/>
    </row>
    <row r="415" spans="1:17" ht="89.25" x14ac:dyDescent="0.25">
      <c r="A415" s="301"/>
      <c r="B415" s="306"/>
      <c r="C415" s="107" t="s">
        <v>221</v>
      </c>
      <c r="D415" s="108" t="s">
        <v>222</v>
      </c>
      <c r="E415" s="115" t="s">
        <v>223</v>
      </c>
      <c r="F415" s="106" t="s">
        <v>224</v>
      </c>
      <c r="G415" s="109" t="s">
        <v>225</v>
      </c>
      <c r="H415" s="116" t="s">
        <v>105</v>
      </c>
      <c r="I415" s="311"/>
      <c r="J415" s="34"/>
      <c r="K415" s="34"/>
      <c r="L415" s="63" t="e">
        <f t="shared" si="52"/>
        <v>#DIV/0!</v>
      </c>
      <c r="M415" s="34" t="e">
        <f t="shared" ref="M415" si="55">IF(L415&lt;=84,"DEFICIENTE",IF(L415&lt;=89,"REGULAR",IF(L415&lt;=94,"BUENO","MUY BUENO")))</f>
        <v>#DIV/0!</v>
      </c>
      <c r="N415" s="85">
        <f>J415</f>
        <v>0</v>
      </c>
      <c r="O415" s="85">
        <f>K415</f>
        <v>0</v>
      </c>
      <c r="P415" s="85" t="e">
        <f>ROUND(((O415/N415)*100),0)</f>
        <v>#DIV/0!</v>
      </c>
      <c r="Q415" s="85" t="e">
        <f>IF(P415&lt;=84,"DEFICIENTE",IF(P415&lt;=89,"REGULAR",IF(P415&lt;=94,"BUENO","MUY BUENO")))</f>
        <v>#DIV/0!</v>
      </c>
    </row>
    <row r="416" spans="1:17" ht="16.5" x14ac:dyDescent="0.25">
      <c r="A416" s="36" t="s">
        <v>106</v>
      </c>
      <c r="B416" s="37"/>
      <c r="C416" s="38"/>
      <c r="D416" s="39"/>
      <c r="E416" s="40"/>
      <c r="F416" s="41"/>
      <c r="G416" s="42"/>
      <c r="H416" s="42"/>
      <c r="I416" s="43"/>
      <c r="J416" s="34"/>
      <c r="K416" s="34"/>
      <c r="L416" s="25"/>
      <c r="M416" s="34"/>
      <c r="N416" s="83"/>
      <c r="O416" s="83"/>
      <c r="P416" s="83"/>
      <c r="Q416" s="83"/>
    </row>
    <row r="417" spans="1:17" ht="25.5" x14ac:dyDescent="0.25">
      <c r="A417" s="314" t="s">
        <v>226</v>
      </c>
      <c r="B417" s="317" t="s">
        <v>107</v>
      </c>
      <c r="C417" s="44" t="s">
        <v>227</v>
      </c>
      <c r="D417" s="45" t="s">
        <v>108</v>
      </c>
      <c r="E417" s="117" t="s">
        <v>228</v>
      </c>
      <c r="F417" s="118" t="s">
        <v>229</v>
      </c>
      <c r="G417" s="119" t="s">
        <v>94</v>
      </c>
      <c r="H417" s="120" t="s">
        <v>94</v>
      </c>
      <c r="I417" s="320" t="s">
        <v>109</v>
      </c>
      <c r="J417" s="34"/>
      <c r="K417" s="34"/>
      <c r="L417" s="25" t="e">
        <f>ROUND(((K417/J417)*100),0)</f>
        <v>#DIV/0!</v>
      </c>
      <c r="M417" s="34" t="e">
        <f>IF(L417&lt;=84,"DEFICIENTE",IF(L417&lt;=89,"REGULAR",IF(L417&lt;=94,"BUENO","MUY BUENO")))</f>
        <v>#DIV/0!</v>
      </c>
      <c r="N417" s="6">
        <f>J417</f>
        <v>0</v>
      </c>
      <c r="O417" s="6">
        <f>K417</f>
        <v>0</v>
      </c>
      <c r="P417" s="6" t="e">
        <f>ROUND(((O417/N417)*100),0)</f>
        <v>#DIV/0!</v>
      </c>
      <c r="Q417" s="6" t="e">
        <f>IF(P417&lt;=84,"DEFICIENTE",IF(P417&lt;=89,"REGULAR",IF(P417&lt;=94,"BUENO","MUY BUENO")))</f>
        <v>#DIV/0!</v>
      </c>
    </row>
    <row r="418" spans="1:17" ht="25.5" x14ac:dyDescent="0.25">
      <c r="A418" s="315"/>
      <c r="B418" s="318"/>
      <c r="C418" s="323" t="s">
        <v>230</v>
      </c>
      <c r="D418" s="326" t="s">
        <v>110</v>
      </c>
      <c r="E418" s="121" t="s">
        <v>231</v>
      </c>
      <c r="F418" s="106" t="s">
        <v>232</v>
      </c>
      <c r="G418" s="122" t="s">
        <v>17</v>
      </c>
      <c r="H418" s="327" t="s">
        <v>111</v>
      </c>
      <c r="I418" s="321"/>
      <c r="J418" s="34"/>
      <c r="K418" s="34"/>
      <c r="L418" s="63" t="e">
        <f>ROUND(((K418/J418)*100),0)</f>
        <v>#DIV/0!</v>
      </c>
      <c r="M418" s="62" t="e">
        <f>IF(L418&lt;=84,"DEFICIENTE",IF(L418&lt;=89,"REGULAR",IF(L418&lt;=94,"BUENO","MUY BUENO")))</f>
        <v>#DIV/0!</v>
      </c>
      <c r="N418" s="312">
        <f>J418</f>
        <v>0</v>
      </c>
      <c r="O418" s="312">
        <f>K418</f>
        <v>0</v>
      </c>
      <c r="P418" s="312" t="e">
        <f>ROUND(((O418/N418)*100),0)</f>
        <v>#DIV/0!</v>
      </c>
      <c r="Q418" s="312" t="e">
        <f>IF(P418&lt;=84,"DEFICIENTE",IF(P418&lt;=89,"REGULAR",IF(P418&lt;=94,"BUENO","MUY BUENO")))</f>
        <v>#DIV/0!</v>
      </c>
    </row>
    <row r="419" spans="1:17" ht="36" x14ac:dyDescent="0.25">
      <c r="A419" s="315"/>
      <c r="B419" s="318"/>
      <c r="C419" s="324"/>
      <c r="D419" s="326"/>
      <c r="E419" s="121" t="s">
        <v>233</v>
      </c>
      <c r="F419" s="106" t="s">
        <v>234</v>
      </c>
      <c r="G419" s="122" t="s">
        <v>17</v>
      </c>
      <c r="H419" s="327"/>
      <c r="I419" s="321"/>
      <c r="J419" s="34"/>
      <c r="K419" s="34"/>
      <c r="L419" s="63" t="e">
        <f>ROUND(((K419/J419)*100),0)</f>
        <v>#DIV/0!</v>
      </c>
      <c r="M419" s="62" t="e">
        <f>IF(L419&lt;=84,"DEFICIENTE",IF(L419&lt;=89,"REGULAR",IF(L419&lt;=94,"BUENO","MUY BUENO")))</f>
        <v>#DIV/0!</v>
      </c>
      <c r="N419" s="328"/>
      <c r="O419" s="328"/>
      <c r="P419" s="328"/>
      <c r="Q419" s="328"/>
    </row>
    <row r="420" spans="1:17" ht="36" x14ac:dyDescent="0.25">
      <c r="A420" s="315"/>
      <c r="B420" s="318"/>
      <c r="C420" s="324"/>
      <c r="D420" s="326"/>
      <c r="E420" s="121" t="s">
        <v>235</v>
      </c>
      <c r="F420" s="106" t="s">
        <v>236</v>
      </c>
      <c r="G420" s="122" t="s">
        <v>17</v>
      </c>
      <c r="H420" s="327"/>
      <c r="I420" s="321"/>
      <c r="J420" s="34"/>
      <c r="K420" s="34"/>
      <c r="L420" s="63" t="e">
        <f>ROUND(((K420/J420)*100),0)</f>
        <v>#DIV/0!</v>
      </c>
      <c r="M420" s="62" t="e">
        <f>IF(L420&lt;=84,"DEFICIENTE",IF(L420&lt;=89,"REGULAR",IF(L420&lt;=94,"BUENO","MUY BUENO")))</f>
        <v>#DIV/0!</v>
      </c>
      <c r="N420" s="328"/>
      <c r="O420" s="328"/>
      <c r="P420" s="328"/>
      <c r="Q420" s="328"/>
    </row>
    <row r="421" spans="1:17" ht="36" x14ac:dyDescent="0.25">
      <c r="A421" s="316"/>
      <c r="B421" s="319"/>
      <c r="C421" s="325"/>
      <c r="D421" s="326"/>
      <c r="E421" s="121" t="s">
        <v>237</v>
      </c>
      <c r="F421" s="106" t="s">
        <v>238</v>
      </c>
      <c r="G421" s="122" t="s">
        <v>17</v>
      </c>
      <c r="H421" s="327"/>
      <c r="I421" s="322"/>
      <c r="J421" s="34"/>
      <c r="K421" s="34"/>
      <c r="L421" s="63" t="e">
        <f>ROUND(((K421/J421)*100),0)</f>
        <v>#DIV/0!</v>
      </c>
      <c r="M421" s="62" t="e">
        <f>IF(L421&lt;=84,"DEFICIENTE",IF(L421&lt;=89,"REGULAR",IF(L421&lt;=94,"BUENO","MUY BUENO")))</f>
        <v>#DIV/0!</v>
      </c>
      <c r="N421" s="329"/>
      <c r="O421" s="329"/>
      <c r="P421" s="329"/>
      <c r="Q421" s="329"/>
    </row>
    <row r="423" spans="1:17" ht="18.75" x14ac:dyDescent="0.25">
      <c r="A423" s="46" t="s">
        <v>33</v>
      </c>
      <c r="B423" s="47"/>
      <c r="C423" s="48"/>
      <c r="D423" s="49"/>
      <c r="E423" s="47"/>
      <c r="F423" s="50"/>
      <c r="G423" s="51"/>
      <c r="H423" s="52"/>
      <c r="I423" s="53"/>
      <c r="J423" s="54"/>
      <c r="K423" s="54"/>
      <c r="L423" s="55"/>
      <c r="M423" s="58"/>
      <c r="N423" s="59"/>
      <c r="O423" s="59"/>
      <c r="P423" s="60"/>
      <c r="Q423" s="61"/>
    </row>
    <row r="424" spans="1:17" x14ac:dyDescent="0.25">
      <c r="A424" s="80" t="s">
        <v>91</v>
      </c>
      <c r="B424" s="64"/>
      <c r="C424" s="64"/>
      <c r="D424" s="64"/>
      <c r="E424" s="64"/>
      <c r="F424" s="64"/>
      <c r="G424" s="64"/>
      <c r="H424" s="64"/>
      <c r="I424" s="64"/>
      <c r="J424" s="64"/>
      <c r="K424" s="64"/>
      <c r="L424" s="64"/>
      <c r="M424" s="64"/>
      <c r="N424" s="65"/>
      <c r="O424" s="65"/>
      <c r="P424" s="66"/>
      <c r="Q424" s="67"/>
    </row>
    <row r="425" spans="1:17" ht="36" x14ac:dyDescent="0.25">
      <c r="A425" s="345" t="s">
        <v>12</v>
      </c>
      <c r="B425" s="347" t="s">
        <v>92</v>
      </c>
      <c r="C425" s="348" t="s">
        <v>150</v>
      </c>
      <c r="D425" s="349" t="s">
        <v>93</v>
      </c>
      <c r="E425" s="101" t="s">
        <v>151</v>
      </c>
      <c r="F425" s="102" t="s">
        <v>152</v>
      </c>
      <c r="G425" s="100" t="s">
        <v>153</v>
      </c>
      <c r="H425" s="351" t="s">
        <v>94</v>
      </c>
      <c r="I425" s="352" t="s">
        <v>95</v>
      </c>
      <c r="J425" s="92"/>
      <c r="K425" s="62"/>
      <c r="L425" s="63" t="e">
        <f>ROUND(((K425/J425)*100),0)</f>
        <v>#DIV/0!</v>
      </c>
      <c r="M425" s="62" t="e">
        <f>IF(L425&lt;=84,"DEFICIENTE",IF(L425&lt;=89,"REGULAR",IF(L425&lt;=94,"BUENO","MUY BUENO")))</f>
        <v>#DIV/0!</v>
      </c>
      <c r="N425" s="355">
        <f>J425</f>
        <v>0</v>
      </c>
      <c r="O425" s="355">
        <f>K425</f>
        <v>0</v>
      </c>
      <c r="P425" s="355" t="e">
        <f>ROUND(((O425/N425)*100),0)</f>
        <v>#DIV/0!</v>
      </c>
      <c r="Q425" s="355" t="e">
        <f>IF(P425&lt;=84,"DEFICIENTE",IF(P425&lt;=89,"REGULAR",IF(P425&lt;=94,"BUENO","MUY BUENO")))</f>
        <v>#DIV/0!</v>
      </c>
    </row>
    <row r="426" spans="1:17" ht="60" x14ac:dyDescent="0.25">
      <c r="A426" s="345"/>
      <c r="B426" s="347"/>
      <c r="C426" s="348"/>
      <c r="D426" s="350"/>
      <c r="E426" s="103" t="s">
        <v>154</v>
      </c>
      <c r="F426" s="94" t="s">
        <v>142</v>
      </c>
      <c r="G426" s="104" t="s">
        <v>153</v>
      </c>
      <c r="H426" s="351"/>
      <c r="I426" s="353"/>
      <c r="J426" s="93"/>
      <c r="K426" s="56"/>
      <c r="L426" s="57"/>
      <c r="M426" s="56"/>
      <c r="N426" s="356"/>
      <c r="O426" s="356"/>
      <c r="P426" s="356"/>
      <c r="Q426" s="356"/>
    </row>
    <row r="427" spans="1:17" ht="60" x14ac:dyDescent="0.25">
      <c r="A427" s="345"/>
      <c r="B427" s="347"/>
      <c r="C427" s="357" t="s">
        <v>155</v>
      </c>
      <c r="D427" s="360" t="s">
        <v>96</v>
      </c>
      <c r="E427" s="95" t="s">
        <v>143</v>
      </c>
      <c r="F427" s="96" t="s">
        <v>144</v>
      </c>
      <c r="G427" s="97" t="s">
        <v>145</v>
      </c>
      <c r="H427" s="363" t="s">
        <v>94</v>
      </c>
      <c r="I427" s="353"/>
      <c r="J427" s="93"/>
      <c r="K427" s="56"/>
      <c r="L427" s="57"/>
      <c r="M427" s="56"/>
      <c r="N427" s="355">
        <f>J429</f>
        <v>0</v>
      </c>
      <c r="O427" s="355">
        <f>K429</f>
        <v>0</v>
      </c>
      <c r="P427" s="355" t="e">
        <f>ROUND(((O427/N427)*100),0)</f>
        <v>#DIV/0!</v>
      </c>
      <c r="Q427" s="355" t="e">
        <f>IF(P427&lt;=84,"DEFICIENTE",IF(P427&lt;=89,"REGULAR",IF(P427&lt;=94,"BUENO","MUY BUENO")))</f>
        <v>#DIV/0!</v>
      </c>
    </row>
    <row r="428" spans="1:17" ht="48" x14ac:dyDescent="0.25">
      <c r="A428" s="345"/>
      <c r="B428" s="347"/>
      <c r="C428" s="358"/>
      <c r="D428" s="361"/>
      <c r="E428" s="95" t="s">
        <v>146</v>
      </c>
      <c r="F428" s="96" t="s">
        <v>147</v>
      </c>
      <c r="G428" s="97" t="s">
        <v>145</v>
      </c>
      <c r="H428" s="363"/>
      <c r="I428" s="353"/>
      <c r="J428" s="93"/>
      <c r="K428" s="56"/>
      <c r="L428" s="57"/>
      <c r="M428" s="56"/>
      <c r="N428" s="364"/>
      <c r="O428" s="364"/>
      <c r="P428" s="364"/>
      <c r="Q428" s="364"/>
    </row>
    <row r="429" spans="1:17" ht="60" x14ac:dyDescent="0.25">
      <c r="A429" s="346"/>
      <c r="B429" s="347"/>
      <c r="C429" s="359"/>
      <c r="D429" s="362"/>
      <c r="E429" s="98" t="s">
        <v>148</v>
      </c>
      <c r="F429" s="99" t="s">
        <v>149</v>
      </c>
      <c r="G429" s="100" t="s">
        <v>145</v>
      </c>
      <c r="H429" s="363"/>
      <c r="I429" s="354"/>
      <c r="J429" s="93"/>
      <c r="K429" s="34"/>
      <c r="L429" s="63" t="e">
        <f t="shared" ref="L429:L444" si="56">ROUND(((K429/J429)*100),0)</f>
        <v>#DIV/0!</v>
      </c>
      <c r="M429" s="34"/>
      <c r="N429" s="356"/>
      <c r="O429" s="356"/>
      <c r="P429" s="356"/>
      <c r="Q429" s="356"/>
    </row>
    <row r="430" spans="1:17" ht="24" x14ac:dyDescent="0.25">
      <c r="A430" s="300" t="s">
        <v>14</v>
      </c>
      <c r="B430" s="365" t="s">
        <v>156</v>
      </c>
      <c r="C430" s="323" t="s">
        <v>157</v>
      </c>
      <c r="D430" s="368" t="s">
        <v>158</v>
      </c>
      <c r="E430" s="98" t="s">
        <v>159</v>
      </c>
      <c r="F430" s="105" t="s">
        <v>160</v>
      </c>
      <c r="G430" s="100" t="s">
        <v>161</v>
      </c>
      <c r="H430" s="351" t="s">
        <v>97</v>
      </c>
      <c r="I430" s="304" t="s">
        <v>98</v>
      </c>
      <c r="J430" s="93"/>
      <c r="K430" s="34"/>
      <c r="L430" s="63" t="e">
        <f t="shared" si="56"/>
        <v>#DIV/0!</v>
      </c>
      <c r="M430" s="62" t="e">
        <f t="shared" ref="M430:M443" si="57">IF(L430&lt;=84,"DEFICIENTE",IF(L430&lt;=89,"REGULAR",IF(L430&lt;=94,"BUENO","MUY BUENO")))</f>
        <v>#DIV/0!</v>
      </c>
      <c r="N430" s="330">
        <f>J432</f>
        <v>0</v>
      </c>
      <c r="O430" s="330">
        <f>K432</f>
        <v>0</v>
      </c>
      <c r="P430" s="338" t="e">
        <f>ROUND(((O430/N430)*100),0)</f>
        <v>#DIV/0!</v>
      </c>
      <c r="Q430" s="338" t="e">
        <f>IF(P430&lt;=84,"DEFICIENTE",IF(P430&lt;=89,"REGULAR",IF(P430&lt;=94,"BUENO","MUY BUENO")))</f>
        <v>#DIV/0!</v>
      </c>
    </row>
    <row r="431" spans="1:17" ht="36" x14ac:dyDescent="0.25">
      <c r="A431" s="301"/>
      <c r="B431" s="366"/>
      <c r="C431" s="324"/>
      <c r="D431" s="349"/>
      <c r="E431" s="98" t="s">
        <v>162</v>
      </c>
      <c r="F431" s="105" t="s">
        <v>163</v>
      </c>
      <c r="G431" s="100" t="s">
        <v>164</v>
      </c>
      <c r="H431" s="351"/>
      <c r="I431" s="305"/>
      <c r="J431" s="93"/>
      <c r="K431" s="34"/>
      <c r="L431" s="63" t="e">
        <f t="shared" si="56"/>
        <v>#DIV/0!</v>
      </c>
      <c r="M431" s="62" t="e">
        <f t="shared" si="57"/>
        <v>#DIV/0!</v>
      </c>
      <c r="N431" s="331"/>
      <c r="O431" s="331"/>
      <c r="P431" s="339"/>
      <c r="Q431" s="339"/>
    </row>
    <row r="432" spans="1:17" ht="36" x14ac:dyDescent="0.25">
      <c r="A432" s="301"/>
      <c r="B432" s="366"/>
      <c r="C432" s="324"/>
      <c r="D432" s="349"/>
      <c r="E432" s="98" t="s">
        <v>165</v>
      </c>
      <c r="F432" s="105" t="s">
        <v>166</v>
      </c>
      <c r="G432" s="100" t="s">
        <v>167</v>
      </c>
      <c r="H432" s="351"/>
      <c r="I432" s="305"/>
      <c r="J432" s="93"/>
      <c r="K432" s="34"/>
      <c r="L432" s="63" t="e">
        <f t="shared" si="56"/>
        <v>#DIV/0!</v>
      </c>
      <c r="M432" s="62" t="e">
        <f t="shared" si="57"/>
        <v>#DIV/0!</v>
      </c>
      <c r="N432" s="331"/>
      <c r="O432" s="331"/>
      <c r="P432" s="339"/>
      <c r="Q432" s="339"/>
    </row>
    <row r="433" spans="1:17" ht="48" x14ac:dyDescent="0.25">
      <c r="A433" s="301"/>
      <c r="B433" s="366"/>
      <c r="C433" s="357" t="s">
        <v>168</v>
      </c>
      <c r="D433" s="308" t="s">
        <v>169</v>
      </c>
      <c r="E433" s="98" t="s">
        <v>170</v>
      </c>
      <c r="F433" s="105" t="s">
        <v>171</v>
      </c>
      <c r="G433" s="100" t="s">
        <v>172</v>
      </c>
      <c r="H433" s="363" t="s">
        <v>173</v>
      </c>
      <c r="I433" s="305"/>
      <c r="J433" s="93"/>
      <c r="K433" s="34"/>
      <c r="L433" s="63" t="e">
        <f t="shared" si="56"/>
        <v>#DIV/0!</v>
      </c>
      <c r="M433" s="62" t="e">
        <f t="shared" si="57"/>
        <v>#DIV/0!</v>
      </c>
      <c r="N433" s="330">
        <f>J433</f>
        <v>0</v>
      </c>
      <c r="O433" s="330">
        <f>K433</f>
        <v>0</v>
      </c>
      <c r="P433" s="330" t="e">
        <f>ROUND(((O433/N433)*100),0)</f>
        <v>#DIV/0!</v>
      </c>
      <c r="Q433" s="330" t="e">
        <f>IF(P433&lt;=84,"DEFICIENTE",IF(P433&lt;=89,"REGULAR",IF(P433&lt;=94,"BUENO","MUY BUENO")))</f>
        <v>#DIV/0!</v>
      </c>
    </row>
    <row r="434" spans="1:17" ht="72" x14ac:dyDescent="0.25">
      <c r="A434" s="301"/>
      <c r="B434" s="366"/>
      <c r="C434" s="358"/>
      <c r="D434" s="308"/>
      <c r="E434" s="98" t="s">
        <v>174</v>
      </c>
      <c r="F434" s="105" t="s">
        <v>175</v>
      </c>
      <c r="G434" s="100" t="s">
        <v>176</v>
      </c>
      <c r="H434" s="363"/>
      <c r="I434" s="305"/>
      <c r="J434" s="93"/>
      <c r="K434" s="34"/>
      <c r="L434" s="63" t="e">
        <f t="shared" si="56"/>
        <v>#DIV/0!</v>
      </c>
      <c r="M434" s="62" t="e">
        <f t="shared" si="57"/>
        <v>#DIV/0!</v>
      </c>
      <c r="N434" s="331"/>
      <c r="O434" s="331"/>
      <c r="P434" s="331"/>
      <c r="Q434" s="331"/>
    </row>
    <row r="435" spans="1:17" ht="72" x14ac:dyDescent="0.25">
      <c r="A435" s="301"/>
      <c r="B435" s="366"/>
      <c r="C435" s="332" t="s">
        <v>177</v>
      </c>
      <c r="D435" s="334" t="s">
        <v>178</v>
      </c>
      <c r="E435" s="98" t="s">
        <v>179</v>
      </c>
      <c r="F435" s="105" t="s">
        <v>180</v>
      </c>
      <c r="G435" s="100" t="s">
        <v>176</v>
      </c>
      <c r="H435" s="336" t="s">
        <v>181</v>
      </c>
      <c r="I435" s="305"/>
      <c r="J435" s="93"/>
      <c r="K435" s="68"/>
      <c r="L435" s="63" t="e">
        <f t="shared" si="56"/>
        <v>#DIV/0!</v>
      </c>
      <c r="M435" s="62" t="e">
        <f t="shared" si="57"/>
        <v>#DIV/0!</v>
      </c>
      <c r="N435" s="338">
        <f>J435</f>
        <v>0</v>
      </c>
      <c r="O435" s="338">
        <f>K435</f>
        <v>0</v>
      </c>
      <c r="P435" s="330" t="e">
        <f>ROUND(((O435/N435)*100),0)</f>
        <v>#DIV/0!</v>
      </c>
      <c r="Q435" s="330" t="e">
        <f>IF(P435&lt;=84,"DEFICIENTE",IF(P435&lt;=89,"REGULAR",IF(P435&lt;=94,"BUENO","MUY BUENO")))</f>
        <v>#DIV/0!</v>
      </c>
    </row>
    <row r="436" spans="1:17" ht="36" x14ac:dyDescent="0.25">
      <c r="A436" s="301"/>
      <c r="B436" s="367"/>
      <c r="C436" s="333"/>
      <c r="D436" s="335"/>
      <c r="E436" s="98" t="s">
        <v>182</v>
      </c>
      <c r="F436" s="105" t="s">
        <v>183</v>
      </c>
      <c r="G436" s="100" t="s">
        <v>184</v>
      </c>
      <c r="H436" s="337"/>
      <c r="I436" s="305"/>
      <c r="J436" s="93"/>
      <c r="K436" s="68"/>
      <c r="L436" s="63" t="e">
        <f t="shared" si="56"/>
        <v>#DIV/0!</v>
      </c>
      <c r="M436" s="62" t="e">
        <f t="shared" si="57"/>
        <v>#DIV/0!</v>
      </c>
      <c r="N436" s="339"/>
      <c r="O436" s="339"/>
      <c r="P436" s="331"/>
      <c r="Q436" s="331"/>
    </row>
    <row r="437" spans="1:17" ht="60" x14ac:dyDescent="0.25">
      <c r="A437" s="300" t="s">
        <v>15</v>
      </c>
      <c r="B437" s="340" t="s">
        <v>185</v>
      </c>
      <c r="C437" s="307" t="s">
        <v>186</v>
      </c>
      <c r="D437" s="308" t="s">
        <v>187</v>
      </c>
      <c r="E437" s="98" t="s">
        <v>188</v>
      </c>
      <c r="F437" s="106" t="s">
        <v>189</v>
      </c>
      <c r="G437" s="100" t="s">
        <v>190</v>
      </c>
      <c r="H437" s="342" t="s">
        <v>191</v>
      </c>
      <c r="I437" s="343" t="s">
        <v>99</v>
      </c>
      <c r="J437" s="93"/>
      <c r="K437" s="68"/>
      <c r="L437" s="63" t="e">
        <f t="shared" si="56"/>
        <v>#DIV/0!</v>
      </c>
      <c r="M437" s="62" t="e">
        <f t="shared" si="57"/>
        <v>#DIV/0!</v>
      </c>
      <c r="N437" s="338">
        <f>J437</f>
        <v>0</v>
      </c>
      <c r="O437" s="338">
        <f>K437</f>
        <v>0</v>
      </c>
      <c r="P437" s="330" t="e">
        <f>ROUND(((O437/N437)*100),0)</f>
        <v>#DIV/0!</v>
      </c>
      <c r="Q437" s="330" t="e">
        <f>IF(P437&lt;=84,"DEFICIENTE",IF(P437&lt;=89,"REGULAR",IF(P437&lt;=94,"BUENO","MUY BUENO")))</f>
        <v>#DIV/0!</v>
      </c>
    </row>
    <row r="438" spans="1:17" ht="36" x14ac:dyDescent="0.25">
      <c r="A438" s="301"/>
      <c r="B438" s="341"/>
      <c r="C438" s="307"/>
      <c r="D438" s="308"/>
      <c r="E438" s="98" t="s">
        <v>192</v>
      </c>
      <c r="F438" s="106" t="s">
        <v>193</v>
      </c>
      <c r="G438" s="100" t="s">
        <v>194</v>
      </c>
      <c r="H438" s="342"/>
      <c r="I438" s="344"/>
      <c r="J438" s="93"/>
      <c r="K438" s="68"/>
      <c r="L438" s="63" t="e">
        <f t="shared" si="56"/>
        <v>#DIV/0!</v>
      </c>
      <c r="M438" s="62" t="e">
        <f t="shared" si="57"/>
        <v>#DIV/0!</v>
      </c>
      <c r="N438" s="339"/>
      <c r="O438" s="339"/>
      <c r="P438" s="331"/>
      <c r="Q438" s="331"/>
    </row>
    <row r="439" spans="1:17" ht="72" x14ac:dyDescent="0.25">
      <c r="A439" s="300" t="s">
        <v>16</v>
      </c>
      <c r="B439" s="302" t="s">
        <v>195</v>
      </c>
      <c r="C439" s="107" t="s">
        <v>196</v>
      </c>
      <c r="D439" s="108" t="s">
        <v>197</v>
      </c>
      <c r="E439" s="98" t="s">
        <v>198</v>
      </c>
      <c r="F439" s="106" t="s">
        <v>199</v>
      </c>
      <c r="G439" s="109" t="s">
        <v>200</v>
      </c>
      <c r="H439" s="110" t="s">
        <v>100</v>
      </c>
      <c r="I439" s="304" t="s">
        <v>95</v>
      </c>
      <c r="J439" s="93">
        <v>2</v>
      </c>
      <c r="K439" s="34"/>
      <c r="L439" s="63">
        <f t="shared" si="56"/>
        <v>0</v>
      </c>
      <c r="M439" s="62" t="str">
        <f t="shared" si="57"/>
        <v>DEFICIENTE</v>
      </c>
      <c r="N439" s="84">
        <f t="shared" ref="N439:O441" si="58">J439</f>
        <v>2</v>
      </c>
      <c r="O439" s="84">
        <f t="shared" si="58"/>
        <v>0</v>
      </c>
      <c r="P439" s="84">
        <f>ROUND(((O439/N439)*100),0)</f>
        <v>0</v>
      </c>
      <c r="Q439" s="84" t="str">
        <f>IF(P439&lt;=84,"DEFICIENTE",IF(P439&lt;=89,"REGULAR",IF(P439&lt;=94,"BUENO","MUY BUENO")))</f>
        <v>DEFICIENTE</v>
      </c>
    </row>
    <row r="440" spans="1:17" ht="108" x14ac:dyDescent="0.25">
      <c r="A440" s="301"/>
      <c r="B440" s="303"/>
      <c r="C440" s="111" t="s">
        <v>201</v>
      </c>
      <c r="D440" s="112" t="s">
        <v>202</v>
      </c>
      <c r="E440" s="98" t="s">
        <v>203</v>
      </c>
      <c r="F440" s="106" t="s">
        <v>204</v>
      </c>
      <c r="G440" s="109" t="s">
        <v>205</v>
      </c>
      <c r="H440" s="113" t="s">
        <v>101</v>
      </c>
      <c r="I440" s="305"/>
      <c r="J440" s="34"/>
      <c r="K440" s="34"/>
      <c r="L440" s="63" t="e">
        <f t="shared" si="56"/>
        <v>#DIV/0!</v>
      </c>
      <c r="M440" s="62" t="e">
        <f t="shared" si="57"/>
        <v>#DIV/0!</v>
      </c>
      <c r="N440" s="84">
        <f t="shared" si="58"/>
        <v>0</v>
      </c>
      <c r="O440" s="84">
        <f t="shared" si="58"/>
        <v>0</v>
      </c>
      <c r="P440" s="84" t="e">
        <f>ROUND(((O440/N440)*100),0)</f>
        <v>#DIV/0!</v>
      </c>
      <c r="Q440" s="84" t="e">
        <f>IF(P440&lt;=84,"DEFICIENTE",IF(P440&lt;=89,"REGULAR",IF(P440&lt;=94,"BUENO","MUY BUENO")))</f>
        <v>#DIV/0!</v>
      </c>
    </row>
    <row r="441" spans="1:17" ht="120" x14ac:dyDescent="0.25">
      <c r="A441" s="301"/>
      <c r="B441" s="303"/>
      <c r="C441" s="107" t="s">
        <v>206</v>
      </c>
      <c r="D441" s="108" t="s">
        <v>207</v>
      </c>
      <c r="E441" s="98" t="s">
        <v>208</v>
      </c>
      <c r="F441" s="106" t="s">
        <v>209</v>
      </c>
      <c r="G441" s="109" t="s">
        <v>210</v>
      </c>
      <c r="H441" s="114" t="s">
        <v>211</v>
      </c>
      <c r="I441" s="305"/>
      <c r="J441" s="34"/>
      <c r="K441" s="34"/>
      <c r="L441" s="63" t="e">
        <f t="shared" si="56"/>
        <v>#DIV/0!</v>
      </c>
      <c r="M441" s="62" t="e">
        <f t="shared" si="57"/>
        <v>#DIV/0!</v>
      </c>
      <c r="N441" s="85">
        <f t="shared" si="58"/>
        <v>0</v>
      </c>
      <c r="O441" s="85">
        <f t="shared" si="58"/>
        <v>0</v>
      </c>
      <c r="P441" s="85" t="e">
        <f>ROUND(((O441/N441)*100),0)</f>
        <v>#DIV/0!</v>
      </c>
      <c r="Q441" s="85" t="e">
        <f>IF(P441&lt;=84,"DEFICIENTE",IF(P441&lt;=89,"REGULAR",IF(P441&lt;=94,"BUENO","MUY BUENO")))</f>
        <v>#DIV/0!</v>
      </c>
    </row>
    <row r="442" spans="1:17" ht="60" x14ac:dyDescent="0.25">
      <c r="A442" s="300" t="s">
        <v>102</v>
      </c>
      <c r="B442" s="306" t="s">
        <v>212</v>
      </c>
      <c r="C442" s="307" t="s">
        <v>213</v>
      </c>
      <c r="D442" s="308" t="s">
        <v>214</v>
      </c>
      <c r="E442" s="98" t="s">
        <v>215</v>
      </c>
      <c r="F442" s="106" t="s">
        <v>216</v>
      </c>
      <c r="G442" s="100" t="s">
        <v>217</v>
      </c>
      <c r="H442" s="309" t="s">
        <v>103</v>
      </c>
      <c r="I442" s="310" t="s">
        <v>104</v>
      </c>
      <c r="J442" s="34"/>
      <c r="K442" s="34"/>
      <c r="L442" s="63" t="e">
        <f t="shared" si="56"/>
        <v>#DIV/0!</v>
      </c>
      <c r="M442" s="62" t="e">
        <f t="shared" si="57"/>
        <v>#DIV/0!</v>
      </c>
      <c r="N442" s="312">
        <f>J443</f>
        <v>0</v>
      </c>
      <c r="O442" s="312">
        <f>K443</f>
        <v>0</v>
      </c>
      <c r="P442" s="312" t="e">
        <f>ROUND(((O442/N442)*100),0)</f>
        <v>#DIV/0!</v>
      </c>
      <c r="Q442" s="312" t="e">
        <f>IF(P442&lt;=84,"DEFICIENTE",IF(P442&lt;=89,"REGULAR",IF(P442&lt;=94,"BUENO","MUY BUENO")))</f>
        <v>#DIV/0!</v>
      </c>
    </row>
    <row r="443" spans="1:17" ht="60" x14ac:dyDescent="0.25">
      <c r="A443" s="301"/>
      <c r="B443" s="306"/>
      <c r="C443" s="307"/>
      <c r="D443" s="308"/>
      <c r="E443" s="98" t="s">
        <v>218</v>
      </c>
      <c r="F443" s="106" t="s">
        <v>219</v>
      </c>
      <c r="G443" s="100" t="s">
        <v>220</v>
      </c>
      <c r="H443" s="309"/>
      <c r="I443" s="311"/>
      <c r="J443" s="34"/>
      <c r="K443" s="34"/>
      <c r="L443" s="63" t="e">
        <f t="shared" si="56"/>
        <v>#DIV/0!</v>
      </c>
      <c r="M443" s="62" t="e">
        <f t="shared" si="57"/>
        <v>#DIV/0!</v>
      </c>
      <c r="N443" s="313"/>
      <c r="O443" s="313"/>
      <c r="P443" s="313"/>
      <c r="Q443" s="313"/>
    </row>
    <row r="444" spans="1:17" ht="89.25" x14ac:dyDescent="0.25">
      <c r="A444" s="301"/>
      <c r="B444" s="306"/>
      <c r="C444" s="107" t="s">
        <v>221</v>
      </c>
      <c r="D444" s="108" t="s">
        <v>222</v>
      </c>
      <c r="E444" s="115" t="s">
        <v>223</v>
      </c>
      <c r="F444" s="106" t="s">
        <v>224</v>
      </c>
      <c r="G444" s="109" t="s">
        <v>225</v>
      </c>
      <c r="H444" s="116" t="s">
        <v>105</v>
      </c>
      <c r="I444" s="311"/>
      <c r="J444" s="34"/>
      <c r="K444" s="34"/>
      <c r="L444" s="63" t="e">
        <f t="shared" si="56"/>
        <v>#DIV/0!</v>
      </c>
      <c r="M444" s="34" t="e">
        <f t="shared" ref="M444" si="59">IF(L444&lt;=84,"DEFICIENTE",IF(L444&lt;=89,"REGULAR",IF(L444&lt;=94,"BUENO","MUY BUENO")))</f>
        <v>#DIV/0!</v>
      </c>
      <c r="N444" s="85">
        <f>J444</f>
        <v>0</v>
      </c>
      <c r="O444" s="85">
        <f>K444</f>
        <v>0</v>
      </c>
      <c r="P444" s="85" t="e">
        <f>ROUND(((O444/N444)*100),0)</f>
        <v>#DIV/0!</v>
      </c>
      <c r="Q444" s="85" t="e">
        <f>IF(P444&lt;=84,"DEFICIENTE",IF(P444&lt;=89,"REGULAR",IF(P444&lt;=94,"BUENO","MUY BUENO")))</f>
        <v>#DIV/0!</v>
      </c>
    </row>
    <row r="445" spans="1:17" ht="16.5" x14ac:dyDescent="0.25">
      <c r="A445" s="36" t="s">
        <v>106</v>
      </c>
      <c r="B445" s="37"/>
      <c r="C445" s="38"/>
      <c r="D445" s="39"/>
      <c r="E445" s="40"/>
      <c r="F445" s="41"/>
      <c r="G445" s="42"/>
      <c r="H445" s="42"/>
      <c r="I445" s="43"/>
      <c r="J445" s="34"/>
      <c r="K445" s="34"/>
      <c r="L445" s="25"/>
      <c r="M445" s="34"/>
      <c r="N445" s="83"/>
      <c r="O445" s="83"/>
      <c r="P445" s="83"/>
      <c r="Q445" s="83"/>
    </row>
    <row r="446" spans="1:17" ht="25.5" x14ac:dyDescent="0.25">
      <c r="A446" s="314" t="s">
        <v>226</v>
      </c>
      <c r="B446" s="317" t="s">
        <v>107</v>
      </c>
      <c r="C446" s="44" t="s">
        <v>227</v>
      </c>
      <c r="D446" s="45" t="s">
        <v>108</v>
      </c>
      <c r="E446" s="117" t="s">
        <v>228</v>
      </c>
      <c r="F446" s="118" t="s">
        <v>229</v>
      </c>
      <c r="G446" s="119" t="s">
        <v>94</v>
      </c>
      <c r="H446" s="120" t="s">
        <v>94</v>
      </c>
      <c r="I446" s="320" t="s">
        <v>109</v>
      </c>
      <c r="J446" s="34"/>
      <c r="K446" s="34"/>
      <c r="L446" s="25" t="e">
        <f>ROUND(((K446/J446)*100),0)</f>
        <v>#DIV/0!</v>
      </c>
      <c r="M446" s="34" t="e">
        <f>IF(L446&lt;=84,"DEFICIENTE",IF(L446&lt;=89,"REGULAR",IF(L446&lt;=94,"BUENO","MUY BUENO")))</f>
        <v>#DIV/0!</v>
      </c>
      <c r="N446" s="6">
        <f>J446</f>
        <v>0</v>
      </c>
      <c r="O446" s="6">
        <f>K446</f>
        <v>0</v>
      </c>
      <c r="P446" s="6" t="e">
        <f>ROUND(((O446/N446)*100),0)</f>
        <v>#DIV/0!</v>
      </c>
      <c r="Q446" s="6" t="e">
        <f>IF(P446&lt;=84,"DEFICIENTE",IF(P446&lt;=89,"REGULAR",IF(P446&lt;=94,"BUENO","MUY BUENO")))</f>
        <v>#DIV/0!</v>
      </c>
    </row>
    <row r="447" spans="1:17" ht="25.5" x14ac:dyDescent="0.25">
      <c r="A447" s="315"/>
      <c r="B447" s="318"/>
      <c r="C447" s="323" t="s">
        <v>230</v>
      </c>
      <c r="D447" s="326" t="s">
        <v>110</v>
      </c>
      <c r="E447" s="121" t="s">
        <v>231</v>
      </c>
      <c r="F447" s="106" t="s">
        <v>232</v>
      </c>
      <c r="G447" s="122" t="s">
        <v>17</v>
      </c>
      <c r="H447" s="327" t="s">
        <v>111</v>
      </c>
      <c r="I447" s="321"/>
      <c r="J447" s="34"/>
      <c r="K447" s="34"/>
      <c r="L447" s="63" t="e">
        <f>ROUND(((K447/J447)*100),0)</f>
        <v>#DIV/0!</v>
      </c>
      <c r="M447" s="62" t="e">
        <f>IF(L447&lt;=84,"DEFICIENTE",IF(L447&lt;=89,"REGULAR",IF(L447&lt;=94,"BUENO","MUY BUENO")))</f>
        <v>#DIV/0!</v>
      </c>
      <c r="N447" s="312">
        <f>J447</f>
        <v>0</v>
      </c>
      <c r="O447" s="312">
        <f>K447</f>
        <v>0</v>
      </c>
      <c r="P447" s="312" t="e">
        <f>ROUND(((O447/N447)*100),0)</f>
        <v>#DIV/0!</v>
      </c>
      <c r="Q447" s="312" t="e">
        <f>IF(P447&lt;=84,"DEFICIENTE",IF(P447&lt;=89,"REGULAR",IF(P447&lt;=94,"BUENO","MUY BUENO")))</f>
        <v>#DIV/0!</v>
      </c>
    </row>
    <row r="448" spans="1:17" ht="36" x14ac:dyDescent="0.25">
      <c r="A448" s="315"/>
      <c r="B448" s="318"/>
      <c r="C448" s="324"/>
      <c r="D448" s="326"/>
      <c r="E448" s="121" t="s">
        <v>233</v>
      </c>
      <c r="F448" s="106" t="s">
        <v>234</v>
      </c>
      <c r="G448" s="122" t="s">
        <v>17</v>
      </c>
      <c r="H448" s="327"/>
      <c r="I448" s="321"/>
      <c r="J448" s="34"/>
      <c r="K448" s="34"/>
      <c r="L448" s="63" t="e">
        <f>ROUND(((K448/J448)*100),0)</f>
        <v>#DIV/0!</v>
      </c>
      <c r="M448" s="62" t="e">
        <f>IF(L448&lt;=84,"DEFICIENTE",IF(L448&lt;=89,"REGULAR",IF(L448&lt;=94,"BUENO","MUY BUENO")))</f>
        <v>#DIV/0!</v>
      </c>
      <c r="N448" s="328"/>
      <c r="O448" s="328"/>
      <c r="P448" s="328"/>
      <c r="Q448" s="328"/>
    </row>
    <row r="449" spans="1:17" ht="36" x14ac:dyDescent="0.25">
      <c r="A449" s="315"/>
      <c r="B449" s="318"/>
      <c r="C449" s="324"/>
      <c r="D449" s="326"/>
      <c r="E449" s="121" t="s">
        <v>235</v>
      </c>
      <c r="F449" s="106" t="s">
        <v>236</v>
      </c>
      <c r="G449" s="122" t="s">
        <v>17</v>
      </c>
      <c r="H449" s="327"/>
      <c r="I449" s="321"/>
      <c r="J449" s="34"/>
      <c r="K449" s="34"/>
      <c r="L449" s="63" t="e">
        <f>ROUND(((K449/J449)*100),0)</f>
        <v>#DIV/0!</v>
      </c>
      <c r="M449" s="62" t="e">
        <f>IF(L449&lt;=84,"DEFICIENTE",IF(L449&lt;=89,"REGULAR",IF(L449&lt;=94,"BUENO","MUY BUENO")))</f>
        <v>#DIV/0!</v>
      </c>
      <c r="N449" s="328"/>
      <c r="O449" s="328"/>
      <c r="P449" s="328"/>
      <c r="Q449" s="328"/>
    </row>
    <row r="450" spans="1:17" ht="36" x14ac:dyDescent="0.25">
      <c r="A450" s="316"/>
      <c r="B450" s="319"/>
      <c r="C450" s="325"/>
      <c r="D450" s="326"/>
      <c r="E450" s="121" t="s">
        <v>237</v>
      </c>
      <c r="F450" s="106" t="s">
        <v>238</v>
      </c>
      <c r="G450" s="122" t="s">
        <v>17</v>
      </c>
      <c r="H450" s="327"/>
      <c r="I450" s="322"/>
      <c r="J450" s="34"/>
      <c r="K450" s="34"/>
      <c r="L450" s="63" t="e">
        <f>ROUND(((K450/J450)*100),0)</f>
        <v>#DIV/0!</v>
      </c>
      <c r="M450" s="62" t="e">
        <f>IF(L450&lt;=84,"DEFICIENTE",IF(L450&lt;=89,"REGULAR",IF(L450&lt;=94,"BUENO","MUY BUENO")))</f>
        <v>#DIV/0!</v>
      </c>
      <c r="N450" s="329"/>
      <c r="O450" s="329"/>
      <c r="P450" s="329"/>
      <c r="Q450" s="329"/>
    </row>
    <row r="452" spans="1:17" ht="18.75" x14ac:dyDescent="0.25">
      <c r="A452" s="46" t="s">
        <v>117</v>
      </c>
      <c r="B452" s="47"/>
      <c r="C452" s="48"/>
      <c r="D452" s="49"/>
      <c r="E452" s="47"/>
      <c r="F452" s="50"/>
      <c r="G452" s="51"/>
      <c r="H452" s="52"/>
      <c r="I452" s="53"/>
      <c r="J452" s="54"/>
      <c r="K452" s="54"/>
      <c r="L452" s="55"/>
      <c r="M452" s="58"/>
      <c r="N452" s="59"/>
      <c r="O452" s="59"/>
      <c r="P452" s="60"/>
      <c r="Q452" s="61"/>
    </row>
    <row r="453" spans="1:17" x14ac:dyDescent="0.25">
      <c r="A453" s="80" t="s">
        <v>91</v>
      </c>
      <c r="B453" s="64"/>
      <c r="C453" s="64"/>
      <c r="D453" s="64"/>
      <c r="E453" s="64"/>
      <c r="F453" s="64"/>
      <c r="G453" s="64"/>
      <c r="H453" s="64"/>
      <c r="I453" s="64"/>
      <c r="J453" s="64"/>
      <c r="K453" s="64"/>
      <c r="L453" s="64"/>
      <c r="M453" s="64"/>
      <c r="N453" s="65"/>
      <c r="O453" s="65"/>
      <c r="P453" s="66"/>
      <c r="Q453" s="67"/>
    </row>
    <row r="454" spans="1:17" ht="36" x14ac:dyDescent="0.25">
      <c r="A454" s="345" t="s">
        <v>12</v>
      </c>
      <c r="B454" s="347" t="s">
        <v>92</v>
      </c>
      <c r="C454" s="348" t="s">
        <v>150</v>
      </c>
      <c r="D454" s="349" t="s">
        <v>93</v>
      </c>
      <c r="E454" s="101" t="s">
        <v>151</v>
      </c>
      <c r="F454" s="102" t="s">
        <v>152</v>
      </c>
      <c r="G454" s="100" t="s">
        <v>153</v>
      </c>
      <c r="H454" s="351" t="s">
        <v>94</v>
      </c>
      <c r="I454" s="352" t="s">
        <v>95</v>
      </c>
      <c r="J454" s="92"/>
      <c r="K454" s="62"/>
      <c r="L454" s="63" t="e">
        <f>ROUND(((K454/J454)*100),0)</f>
        <v>#DIV/0!</v>
      </c>
      <c r="M454" s="62" t="e">
        <f>IF(L454&lt;=84,"DEFICIENTE",IF(L454&lt;=89,"REGULAR",IF(L454&lt;=94,"BUENO","MUY BUENO")))</f>
        <v>#DIV/0!</v>
      </c>
      <c r="N454" s="355">
        <f>J454</f>
        <v>0</v>
      </c>
      <c r="O454" s="355">
        <f>K454</f>
        <v>0</v>
      </c>
      <c r="P454" s="355" t="e">
        <f>ROUND(((O454/N454)*100),0)</f>
        <v>#DIV/0!</v>
      </c>
      <c r="Q454" s="355" t="e">
        <f>IF(P454&lt;=84,"DEFICIENTE",IF(P454&lt;=89,"REGULAR",IF(P454&lt;=94,"BUENO","MUY BUENO")))</f>
        <v>#DIV/0!</v>
      </c>
    </row>
    <row r="455" spans="1:17" ht="60" x14ac:dyDescent="0.25">
      <c r="A455" s="345"/>
      <c r="B455" s="347"/>
      <c r="C455" s="348"/>
      <c r="D455" s="350"/>
      <c r="E455" s="103" t="s">
        <v>154</v>
      </c>
      <c r="F455" s="94" t="s">
        <v>142</v>
      </c>
      <c r="G455" s="104" t="s">
        <v>153</v>
      </c>
      <c r="H455" s="351"/>
      <c r="I455" s="353"/>
      <c r="J455" s="93"/>
      <c r="K455" s="56"/>
      <c r="L455" s="57"/>
      <c r="M455" s="56"/>
      <c r="N455" s="356"/>
      <c r="O455" s="356"/>
      <c r="P455" s="356"/>
      <c r="Q455" s="356"/>
    </row>
    <row r="456" spans="1:17" ht="60" x14ac:dyDescent="0.25">
      <c r="A456" s="345"/>
      <c r="B456" s="347"/>
      <c r="C456" s="357" t="s">
        <v>155</v>
      </c>
      <c r="D456" s="360" t="s">
        <v>96</v>
      </c>
      <c r="E456" s="95" t="s">
        <v>143</v>
      </c>
      <c r="F456" s="96" t="s">
        <v>144</v>
      </c>
      <c r="G456" s="97" t="s">
        <v>145</v>
      </c>
      <c r="H456" s="363" t="s">
        <v>94</v>
      </c>
      <c r="I456" s="353"/>
      <c r="J456" s="93"/>
      <c r="K456" s="56"/>
      <c r="L456" s="57"/>
      <c r="M456" s="56"/>
      <c r="N456" s="355">
        <f>J458</f>
        <v>0</v>
      </c>
      <c r="O456" s="355">
        <f>K458</f>
        <v>0</v>
      </c>
      <c r="P456" s="355" t="e">
        <f>ROUND(((O456/N456)*100),0)</f>
        <v>#DIV/0!</v>
      </c>
      <c r="Q456" s="355" t="e">
        <f>IF(P456&lt;=84,"DEFICIENTE",IF(P456&lt;=89,"REGULAR",IF(P456&lt;=94,"BUENO","MUY BUENO")))</f>
        <v>#DIV/0!</v>
      </c>
    </row>
    <row r="457" spans="1:17" ht="48" x14ac:dyDescent="0.25">
      <c r="A457" s="345"/>
      <c r="B457" s="347"/>
      <c r="C457" s="358"/>
      <c r="D457" s="361"/>
      <c r="E457" s="95" t="s">
        <v>146</v>
      </c>
      <c r="F457" s="96" t="s">
        <v>147</v>
      </c>
      <c r="G457" s="97" t="s">
        <v>145</v>
      </c>
      <c r="H457" s="363"/>
      <c r="I457" s="353"/>
      <c r="J457" s="93"/>
      <c r="K457" s="56"/>
      <c r="L457" s="57"/>
      <c r="M457" s="56"/>
      <c r="N457" s="364"/>
      <c r="O457" s="364"/>
      <c r="P457" s="364"/>
      <c r="Q457" s="364"/>
    </row>
    <row r="458" spans="1:17" ht="60" x14ac:dyDescent="0.25">
      <c r="A458" s="346"/>
      <c r="B458" s="347"/>
      <c r="C458" s="359"/>
      <c r="D458" s="362"/>
      <c r="E458" s="98" t="s">
        <v>148</v>
      </c>
      <c r="F458" s="99" t="s">
        <v>149</v>
      </c>
      <c r="G458" s="100" t="s">
        <v>145</v>
      </c>
      <c r="H458" s="363"/>
      <c r="I458" s="354"/>
      <c r="J458" s="93"/>
      <c r="K458" s="34"/>
      <c r="L458" s="63" t="e">
        <f t="shared" ref="L458:L473" si="60">ROUND(((K458/J458)*100),0)</f>
        <v>#DIV/0!</v>
      </c>
      <c r="M458" s="34"/>
      <c r="N458" s="356"/>
      <c r="O458" s="356"/>
      <c r="P458" s="356"/>
      <c r="Q458" s="356"/>
    </row>
    <row r="459" spans="1:17" ht="24" x14ac:dyDescent="0.25">
      <c r="A459" s="300" t="s">
        <v>14</v>
      </c>
      <c r="B459" s="365" t="s">
        <v>156</v>
      </c>
      <c r="C459" s="323" t="s">
        <v>157</v>
      </c>
      <c r="D459" s="368" t="s">
        <v>158</v>
      </c>
      <c r="E459" s="98" t="s">
        <v>159</v>
      </c>
      <c r="F459" s="105" t="s">
        <v>160</v>
      </c>
      <c r="G459" s="100" t="s">
        <v>161</v>
      </c>
      <c r="H459" s="351" t="s">
        <v>97</v>
      </c>
      <c r="I459" s="304" t="s">
        <v>98</v>
      </c>
      <c r="J459" s="93"/>
      <c r="K459" s="34"/>
      <c r="L459" s="63" t="e">
        <f t="shared" si="60"/>
        <v>#DIV/0!</v>
      </c>
      <c r="M459" s="62" t="e">
        <f t="shared" ref="M459:M472" si="61">IF(L459&lt;=84,"DEFICIENTE",IF(L459&lt;=89,"REGULAR",IF(L459&lt;=94,"BUENO","MUY BUENO")))</f>
        <v>#DIV/0!</v>
      </c>
      <c r="N459" s="330">
        <f>J461</f>
        <v>0</v>
      </c>
      <c r="O459" s="330">
        <f>K461</f>
        <v>0</v>
      </c>
      <c r="P459" s="338" t="e">
        <f>ROUND(((O459/N459)*100),0)</f>
        <v>#DIV/0!</v>
      </c>
      <c r="Q459" s="338" t="e">
        <f>IF(P459&lt;=84,"DEFICIENTE",IF(P459&lt;=89,"REGULAR",IF(P459&lt;=94,"BUENO","MUY BUENO")))</f>
        <v>#DIV/0!</v>
      </c>
    </row>
    <row r="460" spans="1:17" ht="36" x14ac:dyDescent="0.25">
      <c r="A460" s="301"/>
      <c r="B460" s="366"/>
      <c r="C460" s="324"/>
      <c r="D460" s="349"/>
      <c r="E460" s="98" t="s">
        <v>162</v>
      </c>
      <c r="F460" s="105" t="s">
        <v>163</v>
      </c>
      <c r="G460" s="100" t="s">
        <v>164</v>
      </c>
      <c r="H460" s="351"/>
      <c r="I460" s="305"/>
      <c r="J460" s="93"/>
      <c r="K460" s="34"/>
      <c r="L460" s="63" t="e">
        <f t="shared" si="60"/>
        <v>#DIV/0!</v>
      </c>
      <c r="M460" s="62" t="e">
        <f t="shared" si="61"/>
        <v>#DIV/0!</v>
      </c>
      <c r="N460" s="331"/>
      <c r="O460" s="331"/>
      <c r="P460" s="339"/>
      <c r="Q460" s="339"/>
    </row>
    <row r="461" spans="1:17" ht="36" x14ac:dyDescent="0.25">
      <c r="A461" s="301"/>
      <c r="B461" s="366"/>
      <c r="C461" s="324"/>
      <c r="D461" s="349"/>
      <c r="E461" s="98" t="s">
        <v>165</v>
      </c>
      <c r="F461" s="105" t="s">
        <v>166</v>
      </c>
      <c r="G461" s="100" t="s">
        <v>167</v>
      </c>
      <c r="H461" s="351"/>
      <c r="I461" s="305"/>
      <c r="J461" s="93"/>
      <c r="K461" s="34"/>
      <c r="L461" s="63" t="e">
        <f t="shared" si="60"/>
        <v>#DIV/0!</v>
      </c>
      <c r="M461" s="62" t="e">
        <f t="shared" si="61"/>
        <v>#DIV/0!</v>
      </c>
      <c r="N461" s="331"/>
      <c r="O461" s="331"/>
      <c r="P461" s="339"/>
      <c r="Q461" s="339"/>
    </row>
    <row r="462" spans="1:17" ht="48" x14ac:dyDescent="0.25">
      <c r="A462" s="301"/>
      <c r="B462" s="366"/>
      <c r="C462" s="357" t="s">
        <v>168</v>
      </c>
      <c r="D462" s="308" t="s">
        <v>169</v>
      </c>
      <c r="E462" s="98" t="s">
        <v>170</v>
      </c>
      <c r="F462" s="105" t="s">
        <v>171</v>
      </c>
      <c r="G462" s="100" t="s">
        <v>172</v>
      </c>
      <c r="H462" s="363" t="s">
        <v>173</v>
      </c>
      <c r="I462" s="305"/>
      <c r="J462" s="93"/>
      <c r="K462" s="34"/>
      <c r="L462" s="63" t="e">
        <f t="shared" si="60"/>
        <v>#DIV/0!</v>
      </c>
      <c r="M462" s="62" t="e">
        <f t="shared" si="61"/>
        <v>#DIV/0!</v>
      </c>
      <c r="N462" s="330">
        <f>J462</f>
        <v>0</v>
      </c>
      <c r="O462" s="330">
        <f>K462</f>
        <v>0</v>
      </c>
      <c r="P462" s="330" t="e">
        <f>ROUND(((O462/N462)*100),0)</f>
        <v>#DIV/0!</v>
      </c>
      <c r="Q462" s="330" t="e">
        <f>IF(P462&lt;=84,"DEFICIENTE",IF(P462&lt;=89,"REGULAR",IF(P462&lt;=94,"BUENO","MUY BUENO")))</f>
        <v>#DIV/0!</v>
      </c>
    </row>
    <row r="463" spans="1:17" ht="72" x14ac:dyDescent="0.25">
      <c r="A463" s="301"/>
      <c r="B463" s="366"/>
      <c r="C463" s="358"/>
      <c r="D463" s="308"/>
      <c r="E463" s="98" t="s">
        <v>174</v>
      </c>
      <c r="F463" s="105" t="s">
        <v>175</v>
      </c>
      <c r="G463" s="100" t="s">
        <v>176</v>
      </c>
      <c r="H463" s="363"/>
      <c r="I463" s="305"/>
      <c r="J463" s="93"/>
      <c r="K463" s="34"/>
      <c r="L463" s="63" t="e">
        <f t="shared" si="60"/>
        <v>#DIV/0!</v>
      </c>
      <c r="M463" s="62" t="e">
        <f t="shared" si="61"/>
        <v>#DIV/0!</v>
      </c>
      <c r="N463" s="331"/>
      <c r="O463" s="331"/>
      <c r="P463" s="331"/>
      <c r="Q463" s="331"/>
    </row>
    <row r="464" spans="1:17" ht="72" x14ac:dyDescent="0.25">
      <c r="A464" s="301"/>
      <c r="B464" s="366"/>
      <c r="C464" s="332" t="s">
        <v>177</v>
      </c>
      <c r="D464" s="334" t="s">
        <v>178</v>
      </c>
      <c r="E464" s="98" t="s">
        <v>179</v>
      </c>
      <c r="F464" s="105" t="s">
        <v>180</v>
      </c>
      <c r="G464" s="100" t="s">
        <v>176</v>
      </c>
      <c r="H464" s="336" t="s">
        <v>181</v>
      </c>
      <c r="I464" s="305"/>
      <c r="J464" s="93"/>
      <c r="K464" s="68"/>
      <c r="L464" s="63" t="e">
        <f t="shared" si="60"/>
        <v>#DIV/0!</v>
      </c>
      <c r="M464" s="62" t="e">
        <f t="shared" si="61"/>
        <v>#DIV/0!</v>
      </c>
      <c r="N464" s="338">
        <f>J464</f>
        <v>0</v>
      </c>
      <c r="O464" s="338">
        <f>K464</f>
        <v>0</v>
      </c>
      <c r="P464" s="330" t="e">
        <f>ROUND(((O464/N464)*100),0)</f>
        <v>#DIV/0!</v>
      </c>
      <c r="Q464" s="330" t="e">
        <f>IF(P464&lt;=84,"DEFICIENTE",IF(P464&lt;=89,"REGULAR",IF(P464&lt;=94,"BUENO","MUY BUENO")))</f>
        <v>#DIV/0!</v>
      </c>
    </row>
    <row r="465" spans="1:17" ht="36" x14ac:dyDescent="0.25">
      <c r="A465" s="301"/>
      <c r="B465" s="367"/>
      <c r="C465" s="333"/>
      <c r="D465" s="335"/>
      <c r="E465" s="98" t="s">
        <v>182</v>
      </c>
      <c r="F465" s="105" t="s">
        <v>183</v>
      </c>
      <c r="G465" s="100" t="s">
        <v>184</v>
      </c>
      <c r="H465" s="337"/>
      <c r="I465" s="305"/>
      <c r="J465" s="93"/>
      <c r="K465" s="68"/>
      <c r="L465" s="63" t="e">
        <f t="shared" si="60"/>
        <v>#DIV/0!</v>
      </c>
      <c r="M465" s="62" t="e">
        <f t="shared" si="61"/>
        <v>#DIV/0!</v>
      </c>
      <c r="N465" s="339"/>
      <c r="O465" s="339"/>
      <c r="P465" s="331"/>
      <c r="Q465" s="331"/>
    </row>
    <row r="466" spans="1:17" ht="60" x14ac:dyDescent="0.25">
      <c r="A466" s="300" t="s">
        <v>15</v>
      </c>
      <c r="B466" s="340" t="s">
        <v>185</v>
      </c>
      <c r="C466" s="307" t="s">
        <v>186</v>
      </c>
      <c r="D466" s="308" t="s">
        <v>187</v>
      </c>
      <c r="E466" s="98" t="s">
        <v>188</v>
      </c>
      <c r="F466" s="106" t="s">
        <v>189</v>
      </c>
      <c r="G466" s="100" t="s">
        <v>190</v>
      </c>
      <c r="H466" s="342" t="s">
        <v>191</v>
      </c>
      <c r="I466" s="343" t="s">
        <v>99</v>
      </c>
      <c r="J466" s="93"/>
      <c r="K466" s="68"/>
      <c r="L466" s="63" t="e">
        <f t="shared" si="60"/>
        <v>#DIV/0!</v>
      </c>
      <c r="M466" s="62" t="e">
        <f t="shared" si="61"/>
        <v>#DIV/0!</v>
      </c>
      <c r="N466" s="338">
        <f>J466</f>
        <v>0</v>
      </c>
      <c r="O466" s="338">
        <f>K466</f>
        <v>0</v>
      </c>
      <c r="P466" s="330" t="e">
        <f>ROUND(((O466/N466)*100),0)</f>
        <v>#DIV/0!</v>
      </c>
      <c r="Q466" s="330" t="e">
        <f>IF(P466&lt;=84,"DEFICIENTE",IF(P466&lt;=89,"REGULAR",IF(P466&lt;=94,"BUENO","MUY BUENO")))</f>
        <v>#DIV/0!</v>
      </c>
    </row>
    <row r="467" spans="1:17" ht="36" x14ac:dyDescent="0.25">
      <c r="A467" s="301"/>
      <c r="B467" s="341"/>
      <c r="C467" s="307"/>
      <c r="D467" s="308"/>
      <c r="E467" s="98" t="s">
        <v>192</v>
      </c>
      <c r="F467" s="106" t="s">
        <v>193</v>
      </c>
      <c r="G467" s="100" t="s">
        <v>194</v>
      </c>
      <c r="H467" s="342"/>
      <c r="I467" s="344"/>
      <c r="J467" s="93"/>
      <c r="K467" s="68"/>
      <c r="L467" s="63" t="e">
        <f t="shared" si="60"/>
        <v>#DIV/0!</v>
      </c>
      <c r="M467" s="62" t="e">
        <f t="shared" si="61"/>
        <v>#DIV/0!</v>
      </c>
      <c r="N467" s="339"/>
      <c r="O467" s="339"/>
      <c r="P467" s="331"/>
      <c r="Q467" s="331"/>
    </row>
    <row r="468" spans="1:17" ht="72" x14ac:dyDescent="0.25">
      <c r="A468" s="300" t="s">
        <v>16</v>
      </c>
      <c r="B468" s="302" t="s">
        <v>195</v>
      </c>
      <c r="C468" s="107" t="s">
        <v>196</v>
      </c>
      <c r="D468" s="108" t="s">
        <v>197</v>
      </c>
      <c r="E468" s="98" t="s">
        <v>198</v>
      </c>
      <c r="F468" s="106" t="s">
        <v>199</v>
      </c>
      <c r="G468" s="109" t="s">
        <v>200</v>
      </c>
      <c r="H468" s="110" t="s">
        <v>100</v>
      </c>
      <c r="I468" s="304" t="s">
        <v>95</v>
      </c>
      <c r="J468" s="93">
        <v>2</v>
      </c>
      <c r="K468" s="34"/>
      <c r="L468" s="63">
        <f t="shared" si="60"/>
        <v>0</v>
      </c>
      <c r="M468" s="62" t="str">
        <f t="shared" si="61"/>
        <v>DEFICIENTE</v>
      </c>
      <c r="N468" s="84">
        <f t="shared" ref="N468:O470" si="62">J468</f>
        <v>2</v>
      </c>
      <c r="O468" s="84">
        <f t="shared" si="62"/>
        <v>0</v>
      </c>
      <c r="P468" s="84">
        <f>ROUND(((O468/N468)*100),0)</f>
        <v>0</v>
      </c>
      <c r="Q468" s="84" t="str">
        <f>IF(P468&lt;=84,"DEFICIENTE",IF(P468&lt;=89,"REGULAR",IF(P468&lt;=94,"BUENO","MUY BUENO")))</f>
        <v>DEFICIENTE</v>
      </c>
    </row>
    <row r="469" spans="1:17" ht="108" x14ac:dyDescent="0.25">
      <c r="A469" s="301"/>
      <c r="B469" s="303"/>
      <c r="C469" s="111" t="s">
        <v>201</v>
      </c>
      <c r="D469" s="112" t="s">
        <v>202</v>
      </c>
      <c r="E469" s="98" t="s">
        <v>203</v>
      </c>
      <c r="F469" s="106" t="s">
        <v>204</v>
      </c>
      <c r="G469" s="109" t="s">
        <v>205</v>
      </c>
      <c r="H469" s="113" t="s">
        <v>101</v>
      </c>
      <c r="I469" s="305"/>
      <c r="J469" s="34"/>
      <c r="K469" s="34"/>
      <c r="L469" s="63" t="e">
        <f t="shared" si="60"/>
        <v>#DIV/0!</v>
      </c>
      <c r="M469" s="62" t="e">
        <f t="shared" si="61"/>
        <v>#DIV/0!</v>
      </c>
      <c r="N469" s="84">
        <f t="shared" si="62"/>
        <v>0</v>
      </c>
      <c r="O469" s="84">
        <f t="shared" si="62"/>
        <v>0</v>
      </c>
      <c r="P469" s="84" t="e">
        <f>ROUND(((O469/N469)*100),0)</f>
        <v>#DIV/0!</v>
      </c>
      <c r="Q469" s="84" t="e">
        <f>IF(P469&lt;=84,"DEFICIENTE",IF(P469&lt;=89,"REGULAR",IF(P469&lt;=94,"BUENO","MUY BUENO")))</f>
        <v>#DIV/0!</v>
      </c>
    </row>
    <row r="470" spans="1:17" ht="120" x14ac:dyDescent="0.25">
      <c r="A470" s="301"/>
      <c r="B470" s="303"/>
      <c r="C470" s="107" t="s">
        <v>206</v>
      </c>
      <c r="D470" s="108" t="s">
        <v>207</v>
      </c>
      <c r="E470" s="98" t="s">
        <v>208</v>
      </c>
      <c r="F470" s="106" t="s">
        <v>209</v>
      </c>
      <c r="G470" s="109" t="s">
        <v>210</v>
      </c>
      <c r="H470" s="114" t="s">
        <v>211</v>
      </c>
      <c r="I470" s="305"/>
      <c r="J470" s="34"/>
      <c r="K470" s="34"/>
      <c r="L470" s="63" t="e">
        <f t="shared" si="60"/>
        <v>#DIV/0!</v>
      </c>
      <c r="M470" s="62" t="e">
        <f t="shared" si="61"/>
        <v>#DIV/0!</v>
      </c>
      <c r="N470" s="85">
        <f t="shared" si="62"/>
        <v>0</v>
      </c>
      <c r="O470" s="85">
        <f t="shared" si="62"/>
        <v>0</v>
      </c>
      <c r="P470" s="85" t="e">
        <f>ROUND(((O470/N470)*100),0)</f>
        <v>#DIV/0!</v>
      </c>
      <c r="Q470" s="85" t="e">
        <f>IF(P470&lt;=84,"DEFICIENTE",IF(P470&lt;=89,"REGULAR",IF(P470&lt;=94,"BUENO","MUY BUENO")))</f>
        <v>#DIV/0!</v>
      </c>
    </row>
    <row r="471" spans="1:17" ht="60" x14ac:dyDescent="0.25">
      <c r="A471" s="300" t="s">
        <v>102</v>
      </c>
      <c r="B471" s="306" t="s">
        <v>212</v>
      </c>
      <c r="C471" s="307" t="s">
        <v>213</v>
      </c>
      <c r="D471" s="308" t="s">
        <v>214</v>
      </c>
      <c r="E471" s="98" t="s">
        <v>215</v>
      </c>
      <c r="F471" s="106" t="s">
        <v>216</v>
      </c>
      <c r="G471" s="100" t="s">
        <v>217</v>
      </c>
      <c r="H471" s="309" t="s">
        <v>103</v>
      </c>
      <c r="I471" s="310" t="s">
        <v>104</v>
      </c>
      <c r="J471" s="34"/>
      <c r="K471" s="34"/>
      <c r="L471" s="63" t="e">
        <f t="shared" si="60"/>
        <v>#DIV/0!</v>
      </c>
      <c r="M471" s="62" t="e">
        <f t="shared" si="61"/>
        <v>#DIV/0!</v>
      </c>
      <c r="N471" s="312">
        <f>J472</f>
        <v>0</v>
      </c>
      <c r="O471" s="312">
        <f>K472</f>
        <v>0</v>
      </c>
      <c r="P471" s="312" t="e">
        <f>ROUND(((O471/N471)*100),0)</f>
        <v>#DIV/0!</v>
      </c>
      <c r="Q471" s="312" t="e">
        <f>IF(P471&lt;=84,"DEFICIENTE",IF(P471&lt;=89,"REGULAR",IF(P471&lt;=94,"BUENO","MUY BUENO")))</f>
        <v>#DIV/0!</v>
      </c>
    </row>
    <row r="472" spans="1:17" ht="60" x14ac:dyDescent="0.25">
      <c r="A472" s="301"/>
      <c r="B472" s="306"/>
      <c r="C472" s="307"/>
      <c r="D472" s="308"/>
      <c r="E472" s="98" t="s">
        <v>218</v>
      </c>
      <c r="F472" s="106" t="s">
        <v>219</v>
      </c>
      <c r="G472" s="100" t="s">
        <v>220</v>
      </c>
      <c r="H472" s="309"/>
      <c r="I472" s="311"/>
      <c r="J472" s="34"/>
      <c r="K472" s="34"/>
      <c r="L472" s="63" t="e">
        <f t="shared" si="60"/>
        <v>#DIV/0!</v>
      </c>
      <c r="M472" s="62" t="e">
        <f t="shared" si="61"/>
        <v>#DIV/0!</v>
      </c>
      <c r="N472" s="313"/>
      <c r="O472" s="313"/>
      <c r="P472" s="313"/>
      <c r="Q472" s="313"/>
    </row>
    <row r="473" spans="1:17" ht="89.25" x14ac:dyDescent="0.25">
      <c r="A473" s="301"/>
      <c r="B473" s="306"/>
      <c r="C473" s="107" t="s">
        <v>221</v>
      </c>
      <c r="D473" s="108" t="s">
        <v>222</v>
      </c>
      <c r="E473" s="115" t="s">
        <v>223</v>
      </c>
      <c r="F473" s="106" t="s">
        <v>224</v>
      </c>
      <c r="G473" s="109" t="s">
        <v>225</v>
      </c>
      <c r="H473" s="116" t="s">
        <v>105</v>
      </c>
      <c r="I473" s="311"/>
      <c r="J473" s="34"/>
      <c r="K473" s="34"/>
      <c r="L473" s="63" t="e">
        <f t="shared" si="60"/>
        <v>#DIV/0!</v>
      </c>
      <c r="M473" s="34" t="e">
        <f t="shared" ref="M473" si="63">IF(L473&lt;=84,"DEFICIENTE",IF(L473&lt;=89,"REGULAR",IF(L473&lt;=94,"BUENO","MUY BUENO")))</f>
        <v>#DIV/0!</v>
      </c>
      <c r="N473" s="85">
        <f>J473</f>
        <v>0</v>
      </c>
      <c r="O473" s="85">
        <f>K473</f>
        <v>0</v>
      </c>
      <c r="P473" s="85" t="e">
        <f>ROUND(((O473/N473)*100),0)</f>
        <v>#DIV/0!</v>
      </c>
      <c r="Q473" s="85" t="e">
        <f>IF(P473&lt;=84,"DEFICIENTE",IF(P473&lt;=89,"REGULAR",IF(P473&lt;=94,"BUENO","MUY BUENO")))</f>
        <v>#DIV/0!</v>
      </c>
    </row>
    <row r="474" spans="1:17" ht="16.5" x14ac:dyDescent="0.25">
      <c r="A474" s="36" t="s">
        <v>106</v>
      </c>
      <c r="B474" s="37"/>
      <c r="C474" s="38"/>
      <c r="D474" s="39"/>
      <c r="E474" s="40"/>
      <c r="F474" s="41"/>
      <c r="G474" s="42"/>
      <c r="H474" s="42"/>
      <c r="I474" s="43"/>
      <c r="J474" s="34"/>
      <c r="K474" s="34"/>
      <c r="L474" s="25"/>
      <c r="M474" s="34"/>
      <c r="N474" s="83"/>
      <c r="O474" s="83"/>
      <c r="P474" s="83"/>
      <c r="Q474" s="83"/>
    </row>
    <row r="475" spans="1:17" ht="25.5" x14ac:dyDescent="0.25">
      <c r="A475" s="314" t="s">
        <v>226</v>
      </c>
      <c r="B475" s="317" t="s">
        <v>107</v>
      </c>
      <c r="C475" s="44" t="s">
        <v>227</v>
      </c>
      <c r="D475" s="45" t="s">
        <v>108</v>
      </c>
      <c r="E475" s="117" t="s">
        <v>228</v>
      </c>
      <c r="F475" s="118" t="s">
        <v>229</v>
      </c>
      <c r="G475" s="119" t="s">
        <v>94</v>
      </c>
      <c r="H475" s="120" t="s">
        <v>94</v>
      </c>
      <c r="I475" s="320" t="s">
        <v>109</v>
      </c>
      <c r="J475" s="34"/>
      <c r="K475" s="34"/>
      <c r="L475" s="25" t="e">
        <f>ROUND(((K475/J475)*100),0)</f>
        <v>#DIV/0!</v>
      </c>
      <c r="M475" s="34" t="e">
        <f>IF(L475&lt;=84,"DEFICIENTE",IF(L475&lt;=89,"REGULAR",IF(L475&lt;=94,"BUENO","MUY BUENO")))</f>
        <v>#DIV/0!</v>
      </c>
      <c r="N475" s="6">
        <f>J475</f>
        <v>0</v>
      </c>
      <c r="O475" s="6">
        <f>K475</f>
        <v>0</v>
      </c>
      <c r="P475" s="6" t="e">
        <f>ROUND(((O475/N475)*100),0)</f>
        <v>#DIV/0!</v>
      </c>
      <c r="Q475" s="6" t="e">
        <f>IF(P475&lt;=84,"DEFICIENTE",IF(P475&lt;=89,"REGULAR",IF(P475&lt;=94,"BUENO","MUY BUENO")))</f>
        <v>#DIV/0!</v>
      </c>
    </row>
    <row r="476" spans="1:17" ht="25.5" x14ac:dyDescent="0.25">
      <c r="A476" s="315"/>
      <c r="B476" s="318"/>
      <c r="C476" s="323" t="s">
        <v>230</v>
      </c>
      <c r="D476" s="326" t="s">
        <v>110</v>
      </c>
      <c r="E476" s="121" t="s">
        <v>231</v>
      </c>
      <c r="F476" s="106" t="s">
        <v>232</v>
      </c>
      <c r="G476" s="122" t="s">
        <v>17</v>
      </c>
      <c r="H476" s="327" t="s">
        <v>111</v>
      </c>
      <c r="I476" s="321"/>
      <c r="J476" s="34"/>
      <c r="K476" s="34"/>
      <c r="L476" s="63" t="e">
        <f>ROUND(((K476/J476)*100),0)</f>
        <v>#DIV/0!</v>
      </c>
      <c r="M476" s="62" t="e">
        <f>IF(L476&lt;=84,"DEFICIENTE",IF(L476&lt;=89,"REGULAR",IF(L476&lt;=94,"BUENO","MUY BUENO")))</f>
        <v>#DIV/0!</v>
      </c>
      <c r="N476" s="312">
        <f>J476</f>
        <v>0</v>
      </c>
      <c r="O476" s="312">
        <f>K476</f>
        <v>0</v>
      </c>
      <c r="P476" s="312" t="e">
        <f>ROUND(((O476/N476)*100),0)</f>
        <v>#DIV/0!</v>
      </c>
      <c r="Q476" s="312" t="e">
        <f>IF(P476&lt;=84,"DEFICIENTE",IF(P476&lt;=89,"REGULAR",IF(P476&lt;=94,"BUENO","MUY BUENO")))</f>
        <v>#DIV/0!</v>
      </c>
    </row>
    <row r="477" spans="1:17" ht="36" x14ac:dyDescent="0.25">
      <c r="A477" s="315"/>
      <c r="B477" s="318"/>
      <c r="C477" s="324"/>
      <c r="D477" s="326"/>
      <c r="E477" s="121" t="s">
        <v>233</v>
      </c>
      <c r="F477" s="106" t="s">
        <v>234</v>
      </c>
      <c r="G477" s="122" t="s">
        <v>17</v>
      </c>
      <c r="H477" s="327"/>
      <c r="I477" s="321"/>
      <c r="J477" s="34"/>
      <c r="K477" s="34"/>
      <c r="L477" s="63" t="e">
        <f>ROUND(((K477/J477)*100),0)</f>
        <v>#DIV/0!</v>
      </c>
      <c r="M477" s="62" t="e">
        <f>IF(L477&lt;=84,"DEFICIENTE",IF(L477&lt;=89,"REGULAR",IF(L477&lt;=94,"BUENO","MUY BUENO")))</f>
        <v>#DIV/0!</v>
      </c>
      <c r="N477" s="328"/>
      <c r="O477" s="328"/>
      <c r="P477" s="328"/>
      <c r="Q477" s="328"/>
    </row>
    <row r="478" spans="1:17" ht="36" x14ac:dyDescent="0.25">
      <c r="A478" s="315"/>
      <c r="B478" s="318"/>
      <c r="C478" s="324"/>
      <c r="D478" s="326"/>
      <c r="E478" s="121" t="s">
        <v>235</v>
      </c>
      <c r="F478" s="106" t="s">
        <v>236</v>
      </c>
      <c r="G478" s="122" t="s">
        <v>17</v>
      </c>
      <c r="H478" s="327"/>
      <c r="I478" s="321"/>
      <c r="J478" s="34"/>
      <c r="K478" s="34"/>
      <c r="L478" s="63" t="e">
        <f>ROUND(((K478/J478)*100),0)</f>
        <v>#DIV/0!</v>
      </c>
      <c r="M478" s="62" t="e">
        <f>IF(L478&lt;=84,"DEFICIENTE",IF(L478&lt;=89,"REGULAR",IF(L478&lt;=94,"BUENO","MUY BUENO")))</f>
        <v>#DIV/0!</v>
      </c>
      <c r="N478" s="328"/>
      <c r="O478" s="328"/>
      <c r="P478" s="328"/>
      <c r="Q478" s="328"/>
    </row>
    <row r="479" spans="1:17" ht="36" x14ac:dyDescent="0.25">
      <c r="A479" s="316"/>
      <c r="B479" s="319"/>
      <c r="C479" s="325"/>
      <c r="D479" s="326"/>
      <c r="E479" s="121" t="s">
        <v>237</v>
      </c>
      <c r="F479" s="106" t="s">
        <v>238</v>
      </c>
      <c r="G479" s="122" t="s">
        <v>17</v>
      </c>
      <c r="H479" s="327"/>
      <c r="I479" s="322"/>
      <c r="J479" s="34"/>
      <c r="K479" s="34"/>
      <c r="L479" s="63" t="e">
        <f>ROUND(((K479/J479)*100),0)</f>
        <v>#DIV/0!</v>
      </c>
      <c r="M479" s="62" t="e">
        <f>IF(L479&lt;=84,"DEFICIENTE",IF(L479&lt;=89,"REGULAR",IF(L479&lt;=94,"BUENO","MUY BUENO")))</f>
        <v>#DIV/0!</v>
      </c>
      <c r="N479" s="329"/>
      <c r="O479" s="329"/>
      <c r="P479" s="329"/>
      <c r="Q479" s="329"/>
    </row>
    <row r="481" spans="1:17" ht="18.75" x14ac:dyDescent="0.25">
      <c r="A481" s="46" t="s">
        <v>118</v>
      </c>
      <c r="B481" s="47"/>
      <c r="C481" s="48"/>
      <c r="D481" s="49"/>
      <c r="E481" s="47"/>
      <c r="F481" s="50"/>
      <c r="G481" s="51"/>
      <c r="H481" s="52"/>
      <c r="I481" s="53"/>
      <c r="J481" s="54"/>
      <c r="K481" s="54"/>
      <c r="L481" s="55"/>
      <c r="M481" s="58"/>
      <c r="N481" s="59"/>
      <c r="O481" s="59"/>
      <c r="P481" s="60"/>
      <c r="Q481" s="61"/>
    </row>
    <row r="482" spans="1:17" x14ac:dyDescent="0.25">
      <c r="A482" s="80" t="s">
        <v>91</v>
      </c>
      <c r="B482" s="64"/>
      <c r="C482" s="64"/>
      <c r="D482" s="64"/>
      <c r="E482" s="64"/>
      <c r="F482" s="64"/>
      <c r="G482" s="64"/>
      <c r="H482" s="64"/>
      <c r="I482" s="64"/>
      <c r="J482" s="64"/>
      <c r="K482" s="64"/>
      <c r="L482" s="64"/>
      <c r="M482" s="64"/>
      <c r="N482" s="65"/>
      <c r="O482" s="65"/>
      <c r="P482" s="66"/>
      <c r="Q482" s="67"/>
    </row>
    <row r="483" spans="1:17" ht="36" x14ac:dyDescent="0.25">
      <c r="A483" s="345" t="s">
        <v>12</v>
      </c>
      <c r="B483" s="347" t="s">
        <v>92</v>
      </c>
      <c r="C483" s="348" t="s">
        <v>150</v>
      </c>
      <c r="D483" s="349" t="s">
        <v>93</v>
      </c>
      <c r="E483" s="101" t="s">
        <v>151</v>
      </c>
      <c r="F483" s="102" t="s">
        <v>152</v>
      </c>
      <c r="G483" s="100" t="s">
        <v>153</v>
      </c>
      <c r="H483" s="351" t="s">
        <v>94</v>
      </c>
      <c r="I483" s="352" t="s">
        <v>95</v>
      </c>
      <c r="J483" s="92"/>
      <c r="K483" s="62"/>
      <c r="L483" s="63" t="e">
        <f>ROUND(((K483/J483)*100),0)</f>
        <v>#DIV/0!</v>
      </c>
      <c r="M483" s="62" t="e">
        <f>IF(L483&lt;=84,"DEFICIENTE",IF(L483&lt;=89,"REGULAR",IF(L483&lt;=94,"BUENO","MUY BUENO")))</f>
        <v>#DIV/0!</v>
      </c>
      <c r="N483" s="355">
        <f>J483</f>
        <v>0</v>
      </c>
      <c r="O483" s="355">
        <f>K483</f>
        <v>0</v>
      </c>
      <c r="P483" s="355" t="e">
        <f>ROUND(((O483/N483)*100),0)</f>
        <v>#DIV/0!</v>
      </c>
      <c r="Q483" s="355" t="e">
        <f>IF(P483&lt;=84,"DEFICIENTE",IF(P483&lt;=89,"REGULAR",IF(P483&lt;=94,"BUENO","MUY BUENO")))</f>
        <v>#DIV/0!</v>
      </c>
    </row>
    <row r="484" spans="1:17" ht="60" x14ac:dyDescent="0.25">
      <c r="A484" s="345"/>
      <c r="B484" s="347"/>
      <c r="C484" s="348"/>
      <c r="D484" s="350"/>
      <c r="E484" s="103" t="s">
        <v>154</v>
      </c>
      <c r="F484" s="94" t="s">
        <v>142</v>
      </c>
      <c r="G484" s="104" t="s">
        <v>153</v>
      </c>
      <c r="H484" s="351"/>
      <c r="I484" s="353"/>
      <c r="J484" s="93"/>
      <c r="K484" s="56"/>
      <c r="L484" s="57"/>
      <c r="M484" s="56"/>
      <c r="N484" s="356"/>
      <c r="O484" s="356"/>
      <c r="P484" s="356"/>
      <c r="Q484" s="356"/>
    </row>
    <row r="485" spans="1:17" ht="60" x14ac:dyDescent="0.25">
      <c r="A485" s="345"/>
      <c r="B485" s="347"/>
      <c r="C485" s="357" t="s">
        <v>155</v>
      </c>
      <c r="D485" s="360" t="s">
        <v>96</v>
      </c>
      <c r="E485" s="95" t="s">
        <v>143</v>
      </c>
      <c r="F485" s="96" t="s">
        <v>144</v>
      </c>
      <c r="G485" s="97" t="s">
        <v>145</v>
      </c>
      <c r="H485" s="363" t="s">
        <v>94</v>
      </c>
      <c r="I485" s="353"/>
      <c r="J485" s="93"/>
      <c r="K485" s="56"/>
      <c r="L485" s="57"/>
      <c r="M485" s="56"/>
      <c r="N485" s="355">
        <f>J487</f>
        <v>0</v>
      </c>
      <c r="O485" s="355">
        <f>K487</f>
        <v>0</v>
      </c>
      <c r="P485" s="355" t="e">
        <f>ROUND(((O485/N485)*100),0)</f>
        <v>#DIV/0!</v>
      </c>
      <c r="Q485" s="355" t="e">
        <f>IF(P485&lt;=84,"DEFICIENTE",IF(P485&lt;=89,"REGULAR",IF(P485&lt;=94,"BUENO","MUY BUENO")))</f>
        <v>#DIV/0!</v>
      </c>
    </row>
    <row r="486" spans="1:17" ht="48" x14ac:dyDescent="0.25">
      <c r="A486" s="345"/>
      <c r="B486" s="347"/>
      <c r="C486" s="358"/>
      <c r="D486" s="361"/>
      <c r="E486" s="95" t="s">
        <v>146</v>
      </c>
      <c r="F486" s="96" t="s">
        <v>147</v>
      </c>
      <c r="G486" s="97" t="s">
        <v>145</v>
      </c>
      <c r="H486" s="363"/>
      <c r="I486" s="353"/>
      <c r="J486" s="93"/>
      <c r="K486" s="56"/>
      <c r="L486" s="57"/>
      <c r="M486" s="56"/>
      <c r="N486" s="364"/>
      <c r="O486" s="364"/>
      <c r="P486" s="364"/>
      <c r="Q486" s="364"/>
    </row>
    <row r="487" spans="1:17" ht="60" x14ac:dyDescent="0.25">
      <c r="A487" s="346"/>
      <c r="B487" s="347"/>
      <c r="C487" s="359"/>
      <c r="D487" s="362"/>
      <c r="E487" s="98" t="s">
        <v>148</v>
      </c>
      <c r="F487" s="99" t="s">
        <v>149</v>
      </c>
      <c r="G487" s="100" t="s">
        <v>145</v>
      </c>
      <c r="H487" s="363"/>
      <c r="I487" s="354"/>
      <c r="J487" s="93"/>
      <c r="K487" s="34"/>
      <c r="L487" s="63" t="e">
        <f t="shared" ref="L487:L502" si="64">ROUND(((K487/J487)*100),0)</f>
        <v>#DIV/0!</v>
      </c>
      <c r="M487" s="34"/>
      <c r="N487" s="356"/>
      <c r="O487" s="356"/>
      <c r="P487" s="356"/>
      <c r="Q487" s="356"/>
    </row>
    <row r="488" spans="1:17" ht="24" x14ac:dyDescent="0.25">
      <c r="A488" s="300" t="s">
        <v>14</v>
      </c>
      <c r="B488" s="365" t="s">
        <v>156</v>
      </c>
      <c r="C488" s="323" t="s">
        <v>157</v>
      </c>
      <c r="D488" s="368" t="s">
        <v>158</v>
      </c>
      <c r="E488" s="98" t="s">
        <v>159</v>
      </c>
      <c r="F488" s="105" t="s">
        <v>160</v>
      </c>
      <c r="G488" s="100" t="s">
        <v>161</v>
      </c>
      <c r="H488" s="351" t="s">
        <v>97</v>
      </c>
      <c r="I488" s="304" t="s">
        <v>98</v>
      </c>
      <c r="J488" s="93"/>
      <c r="K488" s="34"/>
      <c r="L488" s="63" t="e">
        <f t="shared" si="64"/>
        <v>#DIV/0!</v>
      </c>
      <c r="M488" s="62" t="e">
        <f t="shared" ref="M488:M501" si="65">IF(L488&lt;=84,"DEFICIENTE",IF(L488&lt;=89,"REGULAR",IF(L488&lt;=94,"BUENO","MUY BUENO")))</f>
        <v>#DIV/0!</v>
      </c>
      <c r="N488" s="330">
        <f>J490</f>
        <v>0</v>
      </c>
      <c r="O488" s="330">
        <f>K490</f>
        <v>0</v>
      </c>
      <c r="P488" s="338" t="e">
        <f>ROUND(((O488/N488)*100),0)</f>
        <v>#DIV/0!</v>
      </c>
      <c r="Q488" s="338" t="e">
        <f>IF(P488&lt;=84,"DEFICIENTE",IF(P488&lt;=89,"REGULAR",IF(P488&lt;=94,"BUENO","MUY BUENO")))</f>
        <v>#DIV/0!</v>
      </c>
    </row>
    <row r="489" spans="1:17" ht="36" x14ac:dyDescent="0.25">
      <c r="A489" s="301"/>
      <c r="B489" s="366"/>
      <c r="C489" s="324"/>
      <c r="D489" s="349"/>
      <c r="E489" s="98" t="s">
        <v>162</v>
      </c>
      <c r="F489" s="105" t="s">
        <v>163</v>
      </c>
      <c r="G489" s="100" t="s">
        <v>164</v>
      </c>
      <c r="H489" s="351"/>
      <c r="I489" s="305"/>
      <c r="J489" s="93"/>
      <c r="K489" s="34"/>
      <c r="L489" s="63" t="e">
        <f t="shared" si="64"/>
        <v>#DIV/0!</v>
      </c>
      <c r="M489" s="62" t="e">
        <f t="shared" si="65"/>
        <v>#DIV/0!</v>
      </c>
      <c r="N489" s="331"/>
      <c r="O489" s="331"/>
      <c r="P489" s="339"/>
      <c r="Q489" s="339"/>
    </row>
    <row r="490" spans="1:17" ht="36" x14ac:dyDescent="0.25">
      <c r="A490" s="301"/>
      <c r="B490" s="366"/>
      <c r="C490" s="324"/>
      <c r="D490" s="349"/>
      <c r="E490" s="98" t="s">
        <v>165</v>
      </c>
      <c r="F490" s="105" t="s">
        <v>166</v>
      </c>
      <c r="G490" s="100" t="s">
        <v>167</v>
      </c>
      <c r="H490" s="351"/>
      <c r="I490" s="305"/>
      <c r="J490" s="93"/>
      <c r="K490" s="34"/>
      <c r="L490" s="63" t="e">
        <f t="shared" si="64"/>
        <v>#DIV/0!</v>
      </c>
      <c r="M490" s="62" t="e">
        <f t="shared" si="65"/>
        <v>#DIV/0!</v>
      </c>
      <c r="N490" s="331"/>
      <c r="O490" s="331"/>
      <c r="P490" s="339"/>
      <c r="Q490" s="339"/>
    </row>
    <row r="491" spans="1:17" ht="48" x14ac:dyDescent="0.25">
      <c r="A491" s="301"/>
      <c r="B491" s="366"/>
      <c r="C491" s="357" t="s">
        <v>168</v>
      </c>
      <c r="D491" s="308" t="s">
        <v>169</v>
      </c>
      <c r="E491" s="98" t="s">
        <v>170</v>
      </c>
      <c r="F491" s="105" t="s">
        <v>171</v>
      </c>
      <c r="G491" s="100" t="s">
        <v>172</v>
      </c>
      <c r="H491" s="363" t="s">
        <v>173</v>
      </c>
      <c r="I491" s="305"/>
      <c r="J491" s="93"/>
      <c r="K491" s="34"/>
      <c r="L491" s="63" t="e">
        <f t="shared" si="64"/>
        <v>#DIV/0!</v>
      </c>
      <c r="M491" s="62" t="e">
        <f t="shared" si="65"/>
        <v>#DIV/0!</v>
      </c>
      <c r="N491" s="330">
        <f>J491</f>
        <v>0</v>
      </c>
      <c r="O491" s="330">
        <f>K491</f>
        <v>0</v>
      </c>
      <c r="P491" s="330" t="e">
        <f>ROUND(((O491/N491)*100),0)</f>
        <v>#DIV/0!</v>
      </c>
      <c r="Q491" s="330" t="e">
        <f>IF(P491&lt;=84,"DEFICIENTE",IF(P491&lt;=89,"REGULAR",IF(P491&lt;=94,"BUENO","MUY BUENO")))</f>
        <v>#DIV/0!</v>
      </c>
    </row>
    <row r="492" spans="1:17" ht="72" x14ac:dyDescent="0.25">
      <c r="A492" s="301"/>
      <c r="B492" s="366"/>
      <c r="C492" s="358"/>
      <c r="D492" s="308"/>
      <c r="E492" s="98" t="s">
        <v>174</v>
      </c>
      <c r="F492" s="105" t="s">
        <v>175</v>
      </c>
      <c r="G492" s="100" t="s">
        <v>176</v>
      </c>
      <c r="H492" s="363"/>
      <c r="I492" s="305"/>
      <c r="J492" s="93"/>
      <c r="K492" s="34"/>
      <c r="L492" s="63" t="e">
        <f t="shared" si="64"/>
        <v>#DIV/0!</v>
      </c>
      <c r="M492" s="62" t="e">
        <f t="shared" si="65"/>
        <v>#DIV/0!</v>
      </c>
      <c r="N492" s="331"/>
      <c r="O492" s="331"/>
      <c r="P492" s="331"/>
      <c r="Q492" s="331"/>
    </row>
    <row r="493" spans="1:17" ht="72" x14ac:dyDescent="0.25">
      <c r="A493" s="301"/>
      <c r="B493" s="366"/>
      <c r="C493" s="332" t="s">
        <v>177</v>
      </c>
      <c r="D493" s="334" t="s">
        <v>178</v>
      </c>
      <c r="E493" s="98" t="s">
        <v>179</v>
      </c>
      <c r="F493" s="105" t="s">
        <v>180</v>
      </c>
      <c r="G493" s="100" t="s">
        <v>176</v>
      </c>
      <c r="H493" s="336" t="s">
        <v>181</v>
      </c>
      <c r="I493" s="305"/>
      <c r="J493" s="93"/>
      <c r="K493" s="68"/>
      <c r="L493" s="63" t="e">
        <f t="shared" si="64"/>
        <v>#DIV/0!</v>
      </c>
      <c r="M493" s="62" t="e">
        <f t="shared" si="65"/>
        <v>#DIV/0!</v>
      </c>
      <c r="N493" s="338">
        <f>J493</f>
        <v>0</v>
      </c>
      <c r="O493" s="338">
        <f>K493</f>
        <v>0</v>
      </c>
      <c r="P493" s="330" t="e">
        <f>ROUND(((O493/N493)*100),0)</f>
        <v>#DIV/0!</v>
      </c>
      <c r="Q493" s="330" t="e">
        <f>IF(P493&lt;=84,"DEFICIENTE",IF(P493&lt;=89,"REGULAR",IF(P493&lt;=94,"BUENO","MUY BUENO")))</f>
        <v>#DIV/0!</v>
      </c>
    </row>
    <row r="494" spans="1:17" ht="36" x14ac:dyDescent="0.25">
      <c r="A494" s="301"/>
      <c r="B494" s="367"/>
      <c r="C494" s="333"/>
      <c r="D494" s="335"/>
      <c r="E494" s="98" t="s">
        <v>182</v>
      </c>
      <c r="F494" s="105" t="s">
        <v>183</v>
      </c>
      <c r="G494" s="100" t="s">
        <v>184</v>
      </c>
      <c r="H494" s="337"/>
      <c r="I494" s="305"/>
      <c r="J494" s="93"/>
      <c r="K494" s="68"/>
      <c r="L494" s="63" t="e">
        <f t="shared" si="64"/>
        <v>#DIV/0!</v>
      </c>
      <c r="M494" s="62" t="e">
        <f t="shared" si="65"/>
        <v>#DIV/0!</v>
      </c>
      <c r="N494" s="339"/>
      <c r="O494" s="339"/>
      <c r="P494" s="331"/>
      <c r="Q494" s="331"/>
    </row>
    <row r="495" spans="1:17" ht="60" x14ac:dyDescent="0.25">
      <c r="A495" s="300" t="s">
        <v>15</v>
      </c>
      <c r="B495" s="340" t="s">
        <v>185</v>
      </c>
      <c r="C495" s="307" t="s">
        <v>186</v>
      </c>
      <c r="D495" s="308" t="s">
        <v>187</v>
      </c>
      <c r="E495" s="98" t="s">
        <v>188</v>
      </c>
      <c r="F495" s="106" t="s">
        <v>189</v>
      </c>
      <c r="G495" s="100" t="s">
        <v>190</v>
      </c>
      <c r="H495" s="342" t="s">
        <v>191</v>
      </c>
      <c r="I495" s="343" t="s">
        <v>99</v>
      </c>
      <c r="J495" s="93"/>
      <c r="K495" s="68"/>
      <c r="L495" s="63" t="e">
        <f t="shared" si="64"/>
        <v>#DIV/0!</v>
      </c>
      <c r="M495" s="62" t="e">
        <f t="shared" si="65"/>
        <v>#DIV/0!</v>
      </c>
      <c r="N495" s="338">
        <f>J495</f>
        <v>0</v>
      </c>
      <c r="O495" s="338">
        <f>K495</f>
        <v>0</v>
      </c>
      <c r="P495" s="330" t="e">
        <f>ROUND(((O495/N495)*100),0)</f>
        <v>#DIV/0!</v>
      </c>
      <c r="Q495" s="330" t="e">
        <f>IF(P495&lt;=84,"DEFICIENTE",IF(P495&lt;=89,"REGULAR",IF(P495&lt;=94,"BUENO","MUY BUENO")))</f>
        <v>#DIV/0!</v>
      </c>
    </row>
    <row r="496" spans="1:17" ht="36" x14ac:dyDescent="0.25">
      <c r="A496" s="301"/>
      <c r="B496" s="341"/>
      <c r="C496" s="307"/>
      <c r="D496" s="308"/>
      <c r="E496" s="98" t="s">
        <v>192</v>
      </c>
      <c r="F496" s="106" t="s">
        <v>193</v>
      </c>
      <c r="G496" s="100" t="s">
        <v>194</v>
      </c>
      <c r="H496" s="342"/>
      <c r="I496" s="344"/>
      <c r="J496" s="93"/>
      <c r="K496" s="68"/>
      <c r="L496" s="63" t="e">
        <f t="shared" si="64"/>
        <v>#DIV/0!</v>
      </c>
      <c r="M496" s="62" t="e">
        <f t="shared" si="65"/>
        <v>#DIV/0!</v>
      </c>
      <c r="N496" s="339"/>
      <c r="O496" s="339"/>
      <c r="P496" s="331"/>
      <c r="Q496" s="331"/>
    </row>
    <row r="497" spans="1:17" ht="72" x14ac:dyDescent="0.25">
      <c r="A497" s="300" t="s">
        <v>16</v>
      </c>
      <c r="B497" s="302" t="s">
        <v>195</v>
      </c>
      <c r="C497" s="107" t="s">
        <v>196</v>
      </c>
      <c r="D497" s="108" t="s">
        <v>197</v>
      </c>
      <c r="E497" s="98" t="s">
        <v>198</v>
      </c>
      <c r="F497" s="106" t="s">
        <v>199</v>
      </c>
      <c r="G497" s="109" t="s">
        <v>200</v>
      </c>
      <c r="H497" s="110" t="s">
        <v>100</v>
      </c>
      <c r="I497" s="304" t="s">
        <v>95</v>
      </c>
      <c r="J497" s="93">
        <v>2</v>
      </c>
      <c r="K497" s="34"/>
      <c r="L497" s="63">
        <f t="shared" si="64"/>
        <v>0</v>
      </c>
      <c r="M497" s="62" t="str">
        <f t="shared" si="65"/>
        <v>DEFICIENTE</v>
      </c>
      <c r="N497" s="84">
        <f t="shared" ref="N497:O499" si="66">J497</f>
        <v>2</v>
      </c>
      <c r="O497" s="84">
        <f t="shared" si="66"/>
        <v>0</v>
      </c>
      <c r="P497" s="84">
        <f>ROUND(((O497/N497)*100),0)</f>
        <v>0</v>
      </c>
      <c r="Q497" s="84" t="str">
        <f>IF(P497&lt;=84,"DEFICIENTE",IF(P497&lt;=89,"REGULAR",IF(P497&lt;=94,"BUENO","MUY BUENO")))</f>
        <v>DEFICIENTE</v>
      </c>
    </row>
    <row r="498" spans="1:17" ht="108" x14ac:dyDescent="0.25">
      <c r="A498" s="301"/>
      <c r="B498" s="303"/>
      <c r="C498" s="111" t="s">
        <v>201</v>
      </c>
      <c r="D498" s="112" t="s">
        <v>202</v>
      </c>
      <c r="E498" s="98" t="s">
        <v>203</v>
      </c>
      <c r="F498" s="106" t="s">
        <v>204</v>
      </c>
      <c r="G498" s="109" t="s">
        <v>205</v>
      </c>
      <c r="H498" s="113" t="s">
        <v>101</v>
      </c>
      <c r="I498" s="305"/>
      <c r="J498" s="34"/>
      <c r="K498" s="34"/>
      <c r="L498" s="63" t="e">
        <f t="shared" si="64"/>
        <v>#DIV/0!</v>
      </c>
      <c r="M498" s="62" t="e">
        <f t="shared" si="65"/>
        <v>#DIV/0!</v>
      </c>
      <c r="N498" s="84">
        <f t="shared" si="66"/>
        <v>0</v>
      </c>
      <c r="O498" s="84">
        <f t="shared" si="66"/>
        <v>0</v>
      </c>
      <c r="P498" s="84" t="e">
        <f>ROUND(((O498/N498)*100),0)</f>
        <v>#DIV/0!</v>
      </c>
      <c r="Q498" s="84" t="e">
        <f>IF(P498&lt;=84,"DEFICIENTE",IF(P498&lt;=89,"REGULAR",IF(P498&lt;=94,"BUENO","MUY BUENO")))</f>
        <v>#DIV/0!</v>
      </c>
    </row>
    <row r="499" spans="1:17" ht="120" x14ac:dyDescent="0.25">
      <c r="A499" s="301"/>
      <c r="B499" s="303"/>
      <c r="C499" s="107" t="s">
        <v>206</v>
      </c>
      <c r="D499" s="108" t="s">
        <v>207</v>
      </c>
      <c r="E499" s="98" t="s">
        <v>208</v>
      </c>
      <c r="F499" s="106" t="s">
        <v>209</v>
      </c>
      <c r="G499" s="109" t="s">
        <v>210</v>
      </c>
      <c r="H499" s="114" t="s">
        <v>211</v>
      </c>
      <c r="I499" s="305"/>
      <c r="J499" s="34"/>
      <c r="K499" s="34"/>
      <c r="L499" s="63" t="e">
        <f t="shared" si="64"/>
        <v>#DIV/0!</v>
      </c>
      <c r="M499" s="62" t="e">
        <f t="shared" si="65"/>
        <v>#DIV/0!</v>
      </c>
      <c r="N499" s="85">
        <f t="shared" si="66"/>
        <v>0</v>
      </c>
      <c r="O499" s="85">
        <f t="shared" si="66"/>
        <v>0</v>
      </c>
      <c r="P499" s="85" t="e">
        <f>ROUND(((O499/N499)*100),0)</f>
        <v>#DIV/0!</v>
      </c>
      <c r="Q499" s="85" t="e">
        <f>IF(P499&lt;=84,"DEFICIENTE",IF(P499&lt;=89,"REGULAR",IF(P499&lt;=94,"BUENO","MUY BUENO")))</f>
        <v>#DIV/0!</v>
      </c>
    </row>
    <row r="500" spans="1:17" ht="60" x14ac:dyDescent="0.25">
      <c r="A500" s="300" t="s">
        <v>102</v>
      </c>
      <c r="B500" s="306" t="s">
        <v>212</v>
      </c>
      <c r="C500" s="307" t="s">
        <v>213</v>
      </c>
      <c r="D500" s="308" t="s">
        <v>214</v>
      </c>
      <c r="E500" s="98" t="s">
        <v>215</v>
      </c>
      <c r="F500" s="106" t="s">
        <v>216</v>
      </c>
      <c r="G500" s="100" t="s">
        <v>217</v>
      </c>
      <c r="H500" s="309" t="s">
        <v>103</v>
      </c>
      <c r="I500" s="310" t="s">
        <v>104</v>
      </c>
      <c r="J500" s="34"/>
      <c r="K500" s="34"/>
      <c r="L500" s="63" t="e">
        <f t="shared" si="64"/>
        <v>#DIV/0!</v>
      </c>
      <c r="M500" s="62" t="e">
        <f t="shared" si="65"/>
        <v>#DIV/0!</v>
      </c>
      <c r="N500" s="312">
        <f>J501</f>
        <v>0</v>
      </c>
      <c r="O500" s="312">
        <f>K501</f>
        <v>0</v>
      </c>
      <c r="P500" s="312" t="e">
        <f>ROUND(((O500/N500)*100),0)</f>
        <v>#DIV/0!</v>
      </c>
      <c r="Q500" s="312" t="e">
        <f>IF(P500&lt;=84,"DEFICIENTE",IF(P500&lt;=89,"REGULAR",IF(P500&lt;=94,"BUENO","MUY BUENO")))</f>
        <v>#DIV/0!</v>
      </c>
    </row>
    <row r="501" spans="1:17" ht="60" x14ac:dyDescent="0.25">
      <c r="A501" s="301"/>
      <c r="B501" s="306"/>
      <c r="C501" s="307"/>
      <c r="D501" s="308"/>
      <c r="E501" s="98" t="s">
        <v>218</v>
      </c>
      <c r="F501" s="106" t="s">
        <v>219</v>
      </c>
      <c r="G501" s="100" t="s">
        <v>220</v>
      </c>
      <c r="H501" s="309"/>
      <c r="I501" s="311"/>
      <c r="J501" s="34"/>
      <c r="K501" s="34"/>
      <c r="L501" s="63" t="e">
        <f t="shared" si="64"/>
        <v>#DIV/0!</v>
      </c>
      <c r="M501" s="62" t="e">
        <f t="shared" si="65"/>
        <v>#DIV/0!</v>
      </c>
      <c r="N501" s="313"/>
      <c r="O501" s="313"/>
      <c r="P501" s="313"/>
      <c r="Q501" s="313"/>
    </row>
    <row r="502" spans="1:17" ht="89.25" x14ac:dyDescent="0.25">
      <c r="A502" s="301"/>
      <c r="B502" s="306"/>
      <c r="C502" s="107" t="s">
        <v>221</v>
      </c>
      <c r="D502" s="108" t="s">
        <v>222</v>
      </c>
      <c r="E502" s="115" t="s">
        <v>223</v>
      </c>
      <c r="F502" s="106" t="s">
        <v>224</v>
      </c>
      <c r="G502" s="109" t="s">
        <v>225</v>
      </c>
      <c r="H502" s="116" t="s">
        <v>105</v>
      </c>
      <c r="I502" s="311"/>
      <c r="J502" s="34"/>
      <c r="K502" s="34"/>
      <c r="L502" s="63" t="e">
        <f t="shared" si="64"/>
        <v>#DIV/0!</v>
      </c>
      <c r="M502" s="34" t="e">
        <f t="shared" ref="M502" si="67">IF(L502&lt;=84,"DEFICIENTE",IF(L502&lt;=89,"REGULAR",IF(L502&lt;=94,"BUENO","MUY BUENO")))</f>
        <v>#DIV/0!</v>
      </c>
      <c r="N502" s="85">
        <f>J502</f>
        <v>0</v>
      </c>
      <c r="O502" s="85">
        <f>K502</f>
        <v>0</v>
      </c>
      <c r="P502" s="85" t="e">
        <f>ROUND(((O502/N502)*100),0)</f>
        <v>#DIV/0!</v>
      </c>
      <c r="Q502" s="85" t="e">
        <f>IF(P502&lt;=84,"DEFICIENTE",IF(P502&lt;=89,"REGULAR",IF(P502&lt;=94,"BUENO","MUY BUENO")))</f>
        <v>#DIV/0!</v>
      </c>
    </row>
    <row r="503" spans="1:17" ht="16.5" x14ac:dyDescent="0.25">
      <c r="A503" s="36" t="s">
        <v>106</v>
      </c>
      <c r="B503" s="37"/>
      <c r="C503" s="38"/>
      <c r="D503" s="39"/>
      <c r="E503" s="40"/>
      <c r="F503" s="41"/>
      <c r="G503" s="42"/>
      <c r="H503" s="42"/>
      <c r="I503" s="43"/>
      <c r="J503" s="34"/>
      <c r="K503" s="34"/>
      <c r="L503" s="25"/>
      <c r="M503" s="34"/>
      <c r="N503" s="83"/>
      <c r="O503" s="83"/>
      <c r="P503" s="83"/>
      <c r="Q503" s="83"/>
    </row>
    <row r="504" spans="1:17" ht="25.5" x14ac:dyDescent="0.25">
      <c r="A504" s="314" t="s">
        <v>226</v>
      </c>
      <c r="B504" s="317" t="s">
        <v>107</v>
      </c>
      <c r="C504" s="44" t="s">
        <v>227</v>
      </c>
      <c r="D504" s="45" t="s">
        <v>108</v>
      </c>
      <c r="E504" s="117" t="s">
        <v>228</v>
      </c>
      <c r="F504" s="118" t="s">
        <v>229</v>
      </c>
      <c r="G504" s="119" t="s">
        <v>94</v>
      </c>
      <c r="H504" s="120" t="s">
        <v>94</v>
      </c>
      <c r="I504" s="320" t="s">
        <v>109</v>
      </c>
      <c r="J504" s="34"/>
      <c r="K504" s="34"/>
      <c r="L504" s="25" t="e">
        <f>ROUND(((K504/J504)*100),0)</f>
        <v>#DIV/0!</v>
      </c>
      <c r="M504" s="34" t="e">
        <f>IF(L504&lt;=84,"DEFICIENTE",IF(L504&lt;=89,"REGULAR",IF(L504&lt;=94,"BUENO","MUY BUENO")))</f>
        <v>#DIV/0!</v>
      </c>
      <c r="N504" s="6">
        <f>J504</f>
        <v>0</v>
      </c>
      <c r="O504" s="6">
        <f>K504</f>
        <v>0</v>
      </c>
      <c r="P504" s="6" t="e">
        <f>ROUND(((O504/N504)*100),0)</f>
        <v>#DIV/0!</v>
      </c>
      <c r="Q504" s="6" t="e">
        <f>IF(P504&lt;=84,"DEFICIENTE",IF(P504&lt;=89,"REGULAR",IF(P504&lt;=94,"BUENO","MUY BUENO")))</f>
        <v>#DIV/0!</v>
      </c>
    </row>
    <row r="505" spans="1:17" ht="25.5" x14ac:dyDescent="0.25">
      <c r="A505" s="315"/>
      <c r="B505" s="318"/>
      <c r="C505" s="323" t="s">
        <v>230</v>
      </c>
      <c r="D505" s="326" t="s">
        <v>110</v>
      </c>
      <c r="E505" s="121" t="s">
        <v>231</v>
      </c>
      <c r="F505" s="106" t="s">
        <v>232</v>
      </c>
      <c r="G505" s="122" t="s">
        <v>17</v>
      </c>
      <c r="H505" s="327" t="s">
        <v>111</v>
      </c>
      <c r="I505" s="321"/>
      <c r="J505" s="34"/>
      <c r="K505" s="34"/>
      <c r="L505" s="63" t="e">
        <f>ROUND(((K505/J505)*100),0)</f>
        <v>#DIV/0!</v>
      </c>
      <c r="M505" s="62" t="e">
        <f>IF(L505&lt;=84,"DEFICIENTE",IF(L505&lt;=89,"REGULAR",IF(L505&lt;=94,"BUENO","MUY BUENO")))</f>
        <v>#DIV/0!</v>
      </c>
      <c r="N505" s="312">
        <f>J505</f>
        <v>0</v>
      </c>
      <c r="O505" s="312">
        <f>K505</f>
        <v>0</v>
      </c>
      <c r="P505" s="312" t="e">
        <f>ROUND(((O505/N505)*100),0)</f>
        <v>#DIV/0!</v>
      </c>
      <c r="Q505" s="312" t="e">
        <f>IF(P505&lt;=84,"DEFICIENTE",IF(P505&lt;=89,"REGULAR",IF(P505&lt;=94,"BUENO","MUY BUENO")))</f>
        <v>#DIV/0!</v>
      </c>
    </row>
    <row r="506" spans="1:17" ht="36" x14ac:dyDescent="0.25">
      <c r="A506" s="315"/>
      <c r="B506" s="318"/>
      <c r="C506" s="324"/>
      <c r="D506" s="326"/>
      <c r="E506" s="121" t="s">
        <v>233</v>
      </c>
      <c r="F506" s="106" t="s">
        <v>234</v>
      </c>
      <c r="G506" s="122" t="s">
        <v>17</v>
      </c>
      <c r="H506" s="327"/>
      <c r="I506" s="321"/>
      <c r="J506" s="34"/>
      <c r="K506" s="34"/>
      <c r="L506" s="63" t="e">
        <f>ROUND(((K506/J506)*100),0)</f>
        <v>#DIV/0!</v>
      </c>
      <c r="M506" s="62" t="e">
        <f>IF(L506&lt;=84,"DEFICIENTE",IF(L506&lt;=89,"REGULAR",IF(L506&lt;=94,"BUENO","MUY BUENO")))</f>
        <v>#DIV/0!</v>
      </c>
      <c r="N506" s="328"/>
      <c r="O506" s="328"/>
      <c r="P506" s="328"/>
      <c r="Q506" s="328"/>
    </row>
    <row r="507" spans="1:17" ht="36" x14ac:dyDescent="0.25">
      <c r="A507" s="315"/>
      <c r="B507" s="318"/>
      <c r="C507" s="324"/>
      <c r="D507" s="326"/>
      <c r="E507" s="121" t="s">
        <v>235</v>
      </c>
      <c r="F507" s="106" t="s">
        <v>236</v>
      </c>
      <c r="G507" s="122" t="s">
        <v>17</v>
      </c>
      <c r="H507" s="327"/>
      <c r="I507" s="321"/>
      <c r="J507" s="34"/>
      <c r="K507" s="34"/>
      <c r="L507" s="63" t="e">
        <f>ROUND(((K507/J507)*100),0)</f>
        <v>#DIV/0!</v>
      </c>
      <c r="M507" s="62" t="e">
        <f>IF(L507&lt;=84,"DEFICIENTE",IF(L507&lt;=89,"REGULAR",IF(L507&lt;=94,"BUENO","MUY BUENO")))</f>
        <v>#DIV/0!</v>
      </c>
      <c r="N507" s="328"/>
      <c r="O507" s="328"/>
      <c r="P507" s="328"/>
      <c r="Q507" s="328"/>
    </row>
    <row r="508" spans="1:17" ht="36" x14ac:dyDescent="0.25">
      <c r="A508" s="316"/>
      <c r="B508" s="319"/>
      <c r="C508" s="325"/>
      <c r="D508" s="326"/>
      <c r="E508" s="121" t="s">
        <v>237</v>
      </c>
      <c r="F508" s="106" t="s">
        <v>238</v>
      </c>
      <c r="G508" s="122" t="s">
        <v>17</v>
      </c>
      <c r="H508" s="327"/>
      <c r="I508" s="322"/>
      <c r="J508" s="34"/>
      <c r="K508" s="34"/>
      <c r="L508" s="63" t="e">
        <f>ROUND(((K508/J508)*100),0)</f>
        <v>#DIV/0!</v>
      </c>
      <c r="M508" s="62" t="e">
        <f>IF(L508&lt;=84,"DEFICIENTE",IF(L508&lt;=89,"REGULAR",IF(L508&lt;=94,"BUENO","MUY BUENO")))</f>
        <v>#DIV/0!</v>
      </c>
      <c r="N508" s="329"/>
      <c r="O508" s="329"/>
      <c r="P508" s="329"/>
      <c r="Q508" s="329"/>
    </row>
    <row r="510" spans="1:17" ht="18.75" x14ac:dyDescent="0.25">
      <c r="A510" s="46" t="s">
        <v>119</v>
      </c>
      <c r="B510" s="47"/>
      <c r="C510" s="48"/>
      <c r="D510" s="49"/>
      <c r="E510" s="47"/>
      <c r="F510" s="50"/>
      <c r="G510" s="51"/>
      <c r="H510" s="52"/>
      <c r="I510" s="53"/>
      <c r="J510" s="54"/>
      <c r="K510" s="54"/>
      <c r="L510" s="55"/>
      <c r="M510" s="58"/>
      <c r="N510" s="59"/>
      <c r="O510" s="59"/>
      <c r="P510" s="60"/>
      <c r="Q510" s="61"/>
    </row>
    <row r="511" spans="1:17" x14ac:dyDescent="0.25">
      <c r="A511" s="80" t="s">
        <v>91</v>
      </c>
      <c r="B511" s="64"/>
      <c r="C511" s="64"/>
      <c r="D511" s="64"/>
      <c r="E511" s="64"/>
      <c r="F511" s="64"/>
      <c r="G511" s="64"/>
      <c r="H511" s="64"/>
      <c r="I511" s="64"/>
      <c r="J511" s="64"/>
      <c r="K511" s="64"/>
      <c r="L511" s="64"/>
      <c r="M511" s="64"/>
      <c r="N511" s="65"/>
      <c r="O511" s="65"/>
      <c r="P511" s="66"/>
      <c r="Q511" s="67"/>
    </row>
    <row r="512" spans="1:17" ht="36" x14ac:dyDescent="0.25">
      <c r="A512" s="345" t="s">
        <v>12</v>
      </c>
      <c r="B512" s="347" t="s">
        <v>92</v>
      </c>
      <c r="C512" s="348" t="s">
        <v>150</v>
      </c>
      <c r="D512" s="349" t="s">
        <v>93</v>
      </c>
      <c r="E512" s="101" t="s">
        <v>151</v>
      </c>
      <c r="F512" s="102" t="s">
        <v>152</v>
      </c>
      <c r="G512" s="100" t="s">
        <v>153</v>
      </c>
      <c r="H512" s="351" t="s">
        <v>94</v>
      </c>
      <c r="I512" s="352" t="s">
        <v>95</v>
      </c>
      <c r="J512" s="92"/>
      <c r="K512" s="62"/>
      <c r="L512" s="63" t="e">
        <f>ROUND(((K512/J512)*100),0)</f>
        <v>#DIV/0!</v>
      </c>
      <c r="M512" s="62" t="e">
        <f>IF(L512&lt;=84,"DEFICIENTE",IF(L512&lt;=89,"REGULAR",IF(L512&lt;=94,"BUENO","MUY BUENO")))</f>
        <v>#DIV/0!</v>
      </c>
      <c r="N512" s="355">
        <f>J512</f>
        <v>0</v>
      </c>
      <c r="O512" s="355">
        <f>K512</f>
        <v>0</v>
      </c>
      <c r="P512" s="355" t="e">
        <f>ROUND(((O512/N512)*100),0)</f>
        <v>#DIV/0!</v>
      </c>
      <c r="Q512" s="355" t="e">
        <f>IF(P512&lt;=84,"DEFICIENTE",IF(P512&lt;=89,"REGULAR",IF(P512&lt;=94,"BUENO","MUY BUENO")))</f>
        <v>#DIV/0!</v>
      </c>
    </row>
    <row r="513" spans="1:17" ht="60" x14ac:dyDescent="0.25">
      <c r="A513" s="345"/>
      <c r="B513" s="347"/>
      <c r="C513" s="348"/>
      <c r="D513" s="350"/>
      <c r="E513" s="103" t="s">
        <v>154</v>
      </c>
      <c r="F513" s="94" t="s">
        <v>142</v>
      </c>
      <c r="G513" s="104" t="s">
        <v>153</v>
      </c>
      <c r="H513" s="351"/>
      <c r="I513" s="353"/>
      <c r="J513" s="93"/>
      <c r="K513" s="56"/>
      <c r="L513" s="57"/>
      <c r="M513" s="56"/>
      <c r="N513" s="356"/>
      <c r="O513" s="356"/>
      <c r="P513" s="356"/>
      <c r="Q513" s="356"/>
    </row>
    <row r="514" spans="1:17" ht="60" x14ac:dyDescent="0.25">
      <c r="A514" s="345"/>
      <c r="B514" s="347"/>
      <c r="C514" s="357" t="s">
        <v>155</v>
      </c>
      <c r="D514" s="360" t="s">
        <v>96</v>
      </c>
      <c r="E514" s="95" t="s">
        <v>143</v>
      </c>
      <c r="F514" s="96" t="s">
        <v>144</v>
      </c>
      <c r="G514" s="97" t="s">
        <v>145</v>
      </c>
      <c r="H514" s="363" t="s">
        <v>94</v>
      </c>
      <c r="I514" s="353"/>
      <c r="J514" s="93"/>
      <c r="K514" s="56"/>
      <c r="L514" s="57"/>
      <c r="M514" s="56"/>
      <c r="N514" s="355">
        <f>J516</f>
        <v>0</v>
      </c>
      <c r="O514" s="355">
        <f>K516</f>
        <v>0</v>
      </c>
      <c r="P514" s="355" t="e">
        <f>ROUND(((O514/N514)*100),0)</f>
        <v>#DIV/0!</v>
      </c>
      <c r="Q514" s="355" t="e">
        <f>IF(P514&lt;=84,"DEFICIENTE",IF(P514&lt;=89,"REGULAR",IF(P514&lt;=94,"BUENO","MUY BUENO")))</f>
        <v>#DIV/0!</v>
      </c>
    </row>
    <row r="515" spans="1:17" ht="48" x14ac:dyDescent="0.25">
      <c r="A515" s="345"/>
      <c r="B515" s="347"/>
      <c r="C515" s="358"/>
      <c r="D515" s="361"/>
      <c r="E515" s="95" t="s">
        <v>146</v>
      </c>
      <c r="F515" s="96" t="s">
        <v>147</v>
      </c>
      <c r="G515" s="97" t="s">
        <v>145</v>
      </c>
      <c r="H515" s="363"/>
      <c r="I515" s="353"/>
      <c r="J515" s="93"/>
      <c r="K515" s="56"/>
      <c r="L515" s="57"/>
      <c r="M515" s="56"/>
      <c r="N515" s="364"/>
      <c r="O515" s="364"/>
      <c r="P515" s="364"/>
      <c r="Q515" s="364"/>
    </row>
    <row r="516" spans="1:17" ht="60" x14ac:dyDescent="0.25">
      <c r="A516" s="346"/>
      <c r="B516" s="347"/>
      <c r="C516" s="359"/>
      <c r="D516" s="362"/>
      <c r="E516" s="98" t="s">
        <v>148</v>
      </c>
      <c r="F516" s="99" t="s">
        <v>149</v>
      </c>
      <c r="G516" s="100" t="s">
        <v>145</v>
      </c>
      <c r="H516" s="363"/>
      <c r="I516" s="354"/>
      <c r="J516" s="93"/>
      <c r="K516" s="34"/>
      <c r="L516" s="63" t="e">
        <f t="shared" ref="L516:L531" si="68">ROUND(((K516/J516)*100),0)</f>
        <v>#DIV/0!</v>
      </c>
      <c r="M516" s="34"/>
      <c r="N516" s="356"/>
      <c r="O516" s="356"/>
      <c r="P516" s="356"/>
      <c r="Q516" s="356"/>
    </row>
    <row r="517" spans="1:17" ht="24" x14ac:dyDescent="0.25">
      <c r="A517" s="300" t="s">
        <v>14</v>
      </c>
      <c r="B517" s="365" t="s">
        <v>156</v>
      </c>
      <c r="C517" s="323" t="s">
        <v>157</v>
      </c>
      <c r="D517" s="368" t="s">
        <v>158</v>
      </c>
      <c r="E517" s="98" t="s">
        <v>159</v>
      </c>
      <c r="F517" s="105" t="s">
        <v>160</v>
      </c>
      <c r="G517" s="100" t="s">
        <v>161</v>
      </c>
      <c r="H517" s="351" t="s">
        <v>97</v>
      </c>
      <c r="I517" s="304" t="s">
        <v>98</v>
      </c>
      <c r="J517" s="93"/>
      <c r="K517" s="34"/>
      <c r="L517" s="63" t="e">
        <f t="shared" si="68"/>
        <v>#DIV/0!</v>
      </c>
      <c r="M517" s="62" t="e">
        <f t="shared" ref="M517:M530" si="69">IF(L517&lt;=84,"DEFICIENTE",IF(L517&lt;=89,"REGULAR",IF(L517&lt;=94,"BUENO","MUY BUENO")))</f>
        <v>#DIV/0!</v>
      </c>
      <c r="N517" s="330">
        <f>J519</f>
        <v>0</v>
      </c>
      <c r="O517" s="330">
        <f>K519</f>
        <v>0</v>
      </c>
      <c r="P517" s="338" t="e">
        <f>ROUND(((O517/N517)*100),0)</f>
        <v>#DIV/0!</v>
      </c>
      <c r="Q517" s="338" t="e">
        <f>IF(P517&lt;=84,"DEFICIENTE",IF(P517&lt;=89,"REGULAR",IF(P517&lt;=94,"BUENO","MUY BUENO")))</f>
        <v>#DIV/0!</v>
      </c>
    </row>
    <row r="518" spans="1:17" ht="36" x14ac:dyDescent="0.25">
      <c r="A518" s="301"/>
      <c r="B518" s="366"/>
      <c r="C518" s="324"/>
      <c r="D518" s="349"/>
      <c r="E518" s="98" t="s">
        <v>162</v>
      </c>
      <c r="F518" s="105" t="s">
        <v>163</v>
      </c>
      <c r="G518" s="100" t="s">
        <v>164</v>
      </c>
      <c r="H518" s="351"/>
      <c r="I518" s="305"/>
      <c r="J518" s="93"/>
      <c r="K518" s="34"/>
      <c r="L518" s="63" t="e">
        <f t="shared" si="68"/>
        <v>#DIV/0!</v>
      </c>
      <c r="M518" s="62" t="e">
        <f t="shared" si="69"/>
        <v>#DIV/0!</v>
      </c>
      <c r="N518" s="331"/>
      <c r="O518" s="331"/>
      <c r="P518" s="339"/>
      <c r="Q518" s="339"/>
    </row>
    <row r="519" spans="1:17" ht="36" x14ac:dyDescent="0.25">
      <c r="A519" s="301"/>
      <c r="B519" s="366"/>
      <c r="C519" s="324"/>
      <c r="D519" s="349"/>
      <c r="E519" s="98" t="s">
        <v>165</v>
      </c>
      <c r="F519" s="105" t="s">
        <v>166</v>
      </c>
      <c r="G519" s="100" t="s">
        <v>167</v>
      </c>
      <c r="H519" s="351"/>
      <c r="I519" s="305"/>
      <c r="J519" s="93"/>
      <c r="K519" s="34"/>
      <c r="L519" s="63" t="e">
        <f t="shared" si="68"/>
        <v>#DIV/0!</v>
      </c>
      <c r="M519" s="62" t="e">
        <f t="shared" si="69"/>
        <v>#DIV/0!</v>
      </c>
      <c r="N519" s="331"/>
      <c r="O519" s="331"/>
      <c r="P519" s="339"/>
      <c r="Q519" s="339"/>
    </row>
    <row r="520" spans="1:17" ht="48" x14ac:dyDescent="0.25">
      <c r="A520" s="301"/>
      <c r="B520" s="366"/>
      <c r="C520" s="357" t="s">
        <v>168</v>
      </c>
      <c r="D520" s="308" t="s">
        <v>169</v>
      </c>
      <c r="E520" s="98" t="s">
        <v>170</v>
      </c>
      <c r="F520" s="105" t="s">
        <v>171</v>
      </c>
      <c r="G520" s="100" t="s">
        <v>172</v>
      </c>
      <c r="H520" s="363" t="s">
        <v>173</v>
      </c>
      <c r="I520" s="305"/>
      <c r="J520" s="93"/>
      <c r="K520" s="34"/>
      <c r="L520" s="63" t="e">
        <f t="shared" si="68"/>
        <v>#DIV/0!</v>
      </c>
      <c r="M520" s="62" t="e">
        <f t="shared" si="69"/>
        <v>#DIV/0!</v>
      </c>
      <c r="N520" s="330">
        <f>J520</f>
        <v>0</v>
      </c>
      <c r="O520" s="330">
        <f>K520</f>
        <v>0</v>
      </c>
      <c r="P520" s="330" t="e">
        <f>ROUND(((O520/N520)*100),0)</f>
        <v>#DIV/0!</v>
      </c>
      <c r="Q520" s="330" t="e">
        <f>IF(P520&lt;=84,"DEFICIENTE",IF(P520&lt;=89,"REGULAR",IF(P520&lt;=94,"BUENO","MUY BUENO")))</f>
        <v>#DIV/0!</v>
      </c>
    </row>
    <row r="521" spans="1:17" ht="72" x14ac:dyDescent="0.25">
      <c r="A521" s="301"/>
      <c r="B521" s="366"/>
      <c r="C521" s="358"/>
      <c r="D521" s="308"/>
      <c r="E521" s="98" t="s">
        <v>174</v>
      </c>
      <c r="F521" s="105" t="s">
        <v>175</v>
      </c>
      <c r="G521" s="100" t="s">
        <v>176</v>
      </c>
      <c r="H521" s="363"/>
      <c r="I521" s="305"/>
      <c r="J521" s="93"/>
      <c r="K521" s="34"/>
      <c r="L521" s="63" t="e">
        <f t="shared" si="68"/>
        <v>#DIV/0!</v>
      </c>
      <c r="M521" s="62" t="e">
        <f t="shared" si="69"/>
        <v>#DIV/0!</v>
      </c>
      <c r="N521" s="331"/>
      <c r="O521" s="331"/>
      <c r="P521" s="331"/>
      <c r="Q521" s="331"/>
    </row>
    <row r="522" spans="1:17" ht="72" x14ac:dyDescent="0.25">
      <c r="A522" s="301"/>
      <c r="B522" s="366"/>
      <c r="C522" s="332" t="s">
        <v>177</v>
      </c>
      <c r="D522" s="334" t="s">
        <v>178</v>
      </c>
      <c r="E522" s="98" t="s">
        <v>179</v>
      </c>
      <c r="F522" s="105" t="s">
        <v>180</v>
      </c>
      <c r="G522" s="100" t="s">
        <v>176</v>
      </c>
      <c r="H522" s="336" t="s">
        <v>181</v>
      </c>
      <c r="I522" s="305"/>
      <c r="J522" s="93"/>
      <c r="K522" s="68"/>
      <c r="L522" s="63" t="e">
        <f t="shared" si="68"/>
        <v>#DIV/0!</v>
      </c>
      <c r="M522" s="62" t="e">
        <f t="shared" si="69"/>
        <v>#DIV/0!</v>
      </c>
      <c r="N522" s="338">
        <f>J522</f>
        <v>0</v>
      </c>
      <c r="O522" s="338">
        <f>K522</f>
        <v>0</v>
      </c>
      <c r="P522" s="330" t="e">
        <f>ROUND(((O522/N522)*100),0)</f>
        <v>#DIV/0!</v>
      </c>
      <c r="Q522" s="330" t="e">
        <f>IF(P522&lt;=84,"DEFICIENTE",IF(P522&lt;=89,"REGULAR",IF(P522&lt;=94,"BUENO","MUY BUENO")))</f>
        <v>#DIV/0!</v>
      </c>
    </row>
    <row r="523" spans="1:17" ht="36" x14ac:dyDescent="0.25">
      <c r="A523" s="301"/>
      <c r="B523" s="367"/>
      <c r="C523" s="333"/>
      <c r="D523" s="335"/>
      <c r="E523" s="98" t="s">
        <v>182</v>
      </c>
      <c r="F523" s="105" t="s">
        <v>183</v>
      </c>
      <c r="G523" s="100" t="s">
        <v>184</v>
      </c>
      <c r="H523" s="337"/>
      <c r="I523" s="305"/>
      <c r="J523" s="93"/>
      <c r="K523" s="68"/>
      <c r="L523" s="63" t="e">
        <f t="shared" si="68"/>
        <v>#DIV/0!</v>
      </c>
      <c r="M523" s="62" t="e">
        <f t="shared" si="69"/>
        <v>#DIV/0!</v>
      </c>
      <c r="N523" s="339"/>
      <c r="O523" s="339"/>
      <c r="P523" s="331"/>
      <c r="Q523" s="331"/>
    </row>
    <row r="524" spans="1:17" ht="60" x14ac:dyDescent="0.25">
      <c r="A524" s="300" t="s">
        <v>15</v>
      </c>
      <c r="B524" s="340" t="s">
        <v>185</v>
      </c>
      <c r="C524" s="307" t="s">
        <v>186</v>
      </c>
      <c r="D524" s="308" t="s">
        <v>187</v>
      </c>
      <c r="E524" s="98" t="s">
        <v>188</v>
      </c>
      <c r="F524" s="106" t="s">
        <v>189</v>
      </c>
      <c r="G524" s="100" t="s">
        <v>190</v>
      </c>
      <c r="H524" s="342" t="s">
        <v>191</v>
      </c>
      <c r="I524" s="343" t="s">
        <v>99</v>
      </c>
      <c r="J524" s="93"/>
      <c r="K524" s="68"/>
      <c r="L524" s="63" t="e">
        <f t="shared" si="68"/>
        <v>#DIV/0!</v>
      </c>
      <c r="M524" s="62" t="e">
        <f t="shared" si="69"/>
        <v>#DIV/0!</v>
      </c>
      <c r="N524" s="338">
        <f>J524</f>
        <v>0</v>
      </c>
      <c r="O524" s="338">
        <f>K524</f>
        <v>0</v>
      </c>
      <c r="P524" s="330" t="e">
        <f>ROUND(((O524/N524)*100),0)</f>
        <v>#DIV/0!</v>
      </c>
      <c r="Q524" s="330" t="e">
        <f>IF(P524&lt;=84,"DEFICIENTE",IF(P524&lt;=89,"REGULAR",IF(P524&lt;=94,"BUENO","MUY BUENO")))</f>
        <v>#DIV/0!</v>
      </c>
    </row>
    <row r="525" spans="1:17" ht="36" x14ac:dyDescent="0.25">
      <c r="A525" s="301"/>
      <c r="B525" s="341"/>
      <c r="C525" s="307"/>
      <c r="D525" s="308"/>
      <c r="E525" s="98" t="s">
        <v>192</v>
      </c>
      <c r="F525" s="106" t="s">
        <v>193</v>
      </c>
      <c r="G525" s="100" t="s">
        <v>194</v>
      </c>
      <c r="H525" s="342"/>
      <c r="I525" s="344"/>
      <c r="J525" s="93"/>
      <c r="K525" s="68"/>
      <c r="L525" s="63" t="e">
        <f t="shared" si="68"/>
        <v>#DIV/0!</v>
      </c>
      <c r="M525" s="62" t="e">
        <f t="shared" si="69"/>
        <v>#DIV/0!</v>
      </c>
      <c r="N525" s="339"/>
      <c r="O525" s="339"/>
      <c r="P525" s="331"/>
      <c r="Q525" s="331"/>
    </row>
    <row r="526" spans="1:17" ht="72" x14ac:dyDescent="0.25">
      <c r="A526" s="300" t="s">
        <v>16</v>
      </c>
      <c r="B526" s="302" t="s">
        <v>195</v>
      </c>
      <c r="C526" s="107" t="s">
        <v>196</v>
      </c>
      <c r="D526" s="108" t="s">
        <v>197</v>
      </c>
      <c r="E526" s="98" t="s">
        <v>198</v>
      </c>
      <c r="F526" s="106" t="s">
        <v>199</v>
      </c>
      <c r="G526" s="109" t="s">
        <v>200</v>
      </c>
      <c r="H526" s="110" t="s">
        <v>100</v>
      </c>
      <c r="I526" s="304" t="s">
        <v>95</v>
      </c>
      <c r="J526" s="93">
        <v>2</v>
      </c>
      <c r="K526" s="34"/>
      <c r="L526" s="63">
        <f t="shared" si="68"/>
        <v>0</v>
      </c>
      <c r="M526" s="62" t="str">
        <f t="shared" si="69"/>
        <v>DEFICIENTE</v>
      </c>
      <c r="N526" s="84">
        <f t="shared" ref="N526:O528" si="70">J526</f>
        <v>2</v>
      </c>
      <c r="O526" s="84">
        <f t="shared" si="70"/>
        <v>0</v>
      </c>
      <c r="P526" s="84">
        <f>ROUND(((O526/N526)*100),0)</f>
        <v>0</v>
      </c>
      <c r="Q526" s="84" t="str">
        <f>IF(P526&lt;=84,"DEFICIENTE",IF(P526&lt;=89,"REGULAR",IF(P526&lt;=94,"BUENO","MUY BUENO")))</f>
        <v>DEFICIENTE</v>
      </c>
    </row>
    <row r="527" spans="1:17" ht="108" x14ac:dyDescent="0.25">
      <c r="A527" s="301"/>
      <c r="B527" s="303"/>
      <c r="C527" s="111" t="s">
        <v>201</v>
      </c>
      <c r="D527" s="112" t="s">
        <v>202</v>
      </c>
      <c r="E527" s="98" t="s">
        <v>203</v>
      </c>
      <c r="F527" s="106" t="s">
        <v>204</v>
      </c>
      <c r="G527" s="109" t="s">
        <v>205</v>
      </c>
      <c r="H527" s="113" t="s">
        <v>101</v>
      </c>
      <c r="I527" s="305"/>
      <c r="J527" s="34"/>
      <c r="K527" s="34"/>
      <c r="L527" s="63" t="e">
        <f t="shared" si="68"/>
        <v>#DIV/0!</v>
      </c>
      <c r="M527" s="62" t="e">
        <f t="shared" si="69"/>
        <v>#DIV/0!</v>
      </c>
      <c r="N527" s="84">
        <f t="shared" si="70"/>
        <v>0</v>
      </c>
      <c r="O527" s="84">
        <f t="shared" si="70"/>
        <v>0</v>
      </c>
      <c r="P527" s="84" t="e">
        <f>ROUND(((O527/N527)*100),0)</f>
        <v>#DIV/0!</v>
      </c>
      <c r="Q527" s="84" t="e">
        <f>IF(P527&lt;=84,"DEFICIENTE",IF(P527&lt;=89,"REGULAR",IF(P527&lt;=94,"BUENO","MUY BUENO")))</f>
        <v>#DIV/0!</v>
      </c>
    </row>
    <row r="528" spans="1:17" ht="120" x14ac:dyDescent="0.25">
      <c r="A528" s="301"/>
      <c r="B528" s="303"/>
      <c r="C528" s="107" t="s">
        <v>206</v>
      </c>
      <c r="D528" s="108" t="s">
        <v>207</v>
      </c>
      <c r="E528" s="98" t="s">
        <v>208</v>
      </c>
      <c r="F528" s="106" t="s">
        <v>209</v>
      </c>
      <c r="G528" s="109" t="s">
        <v>210</v>
      </c>
      <c r="H528" s="114" t="s">
        <v>211</v>
      </c>
      <c r="I528" s="305"/>
      <c r="J528" s="34"/>
      <c r="K528" s="34"/>
      <c r="L528" s="63" t="e">
        <f t="shared" si="68"/>
        <v>#DIV/0!</v>
      </c>
      <c r="M528" s="62" t="e">
        <f t="shared" si="69"/>
        <v>#DIV/0!</v>
      </c>
      <c r="N528" s="85">
        <f t="shared" si="70"/>
        <v>0</v>
      </c>
      <c r="O528" s="85">
        <f t="shared" si="70"/>
        <v>0</v>
      </c>
      <c r="P528" s="85" t="e">
        <f>ROUND(((O528/N528)*100),0)</f>
        <v>#DIV/0!</v>
      </c>
      <c r="Q528" s="85" t="e">
        <f>IF(P528&lt;=84,"DEFICIENTE",IF(P528&lt;=89,"REGULAR",IF(P528&lt;=94,"BUENO","MUY BUENO")))</f>
        <v>#DIV/0!</v>
      </c>
    </row>
    <row r="529" spans="1:17" ht="60" x14ac:dyDescent="0.25">
      <c r="A529" s="300" t="s">
        <v>102</v>
      </c>
      <c r="B529" s="306" t="s">
        <v>212</v>
      </c>
      <c r="C529" s="307" t="s">
        <v>213</v>
      </c>
      <c r="D529" s="308" t="s">
        <v>214</v>
      </c>
      <c r="E529" s="98" t="s">
        <v>215</v>
      </c>
      <c r="F529" s="106" t="s">
        <v>216</v>
      </c>
      <c r="G529" s="100" t="s">
        <v>217</v>
      </c>
      <c r="H529" s="309" t="s">
        <v>103</v>
      </c>
      <c r="I529" s="310" t="s">
        <v>104</v>
      </c>
      <c r="J529" s="34"/>
      <c r="K529" s="34"/>
      <c r="L529" s="63" t="e">
        <f t="shared" si="68"/>
        <v>#DIV/0!</v>
      </c>
      <c r="M529" s="62" t="e">
        <f t="shared" si="69"/>
        <v>#DIV/0!</v>
      </c>
      <c r="N529" s="312">
        <f>J530</f>
        <v>0</v>
      </c>
      <c r="O529" s="312">
        <f>K530</f>
        <v>0</v>
      </c>
      <c r="P529" s="312" t="e">
        <f>ROUND(((O529/N529)*100),0)</f>
        <v>#DIV/0!</v>
      </c>
      <c r="Q529" s="312" t="e">
        <f>IF(P529&lt;=84,"DEFICIENTE",IF(P529&lt;=89,"REGULAR",IF(P529&lt;=94,"BUENO","MUY BUENO")))</f>
        <v>#DIV/0!</v>
      </c>
    </row>
    <row r="530" spans="1:17" ht="60" x14ac:dyDescent="0.25">
      <c r="A530" s="301"/>
      <c r="B530" s="306"/>
      <c r="C530" s="307"/>
      <c r="D530" s="308"/>
      <c r="E530" s="98" t="s">
        <v>218</v>
      </c>
      <c r="F530" s="106" t="s">
        <v>219</v>
      </c>
      <c r="G530" s="100" t="s">
        <v>220</v>
      </c>
      <c r="H530" s="309"/>
      <c r="I530" s="311"/>
      <c r="J530" s="34"/>
      <c r="K530" s="34"/>
      <c r="L530" s="63" t="e">
        <f t="shared" si="68"/>
        <v>#DIV/0!</v>
      </c>
      <c r="M530" s="62" t="e">
        <f t="shared" si="69"/>
        <v>#DIV/0!</v>
      </c>
      <c r="N530" s="313"/>
      <c r="O530" s="313"/>
      <c r="P530" s="313"/>
      <c r="Q530" s="313"/>
    </row>
    <row r="531" spans="1:17" ht="89.25" x14ac:dyDescent="0.25">
      <c r="A531" s="301"/>
      <c r="B531" s="306"/>
      <c r="C531" s="107" t="s">
        <v>221</v>
      </c>
      <c r="D531" s="108" t="s">
        <v>222</v>
      </c>
      <c r="E531" s="115" t="s">
        <v>223</v>
      </c>
      <c r="F531" s="106" t="s">
        <v>224</v>
      </c>
      <c r="G531" s="109" t="s">
        <v>225</v>
      </c>
      <c r="H531" s="116" t="s">
        <v>105</v>
      </c>
      <c r="I531" s="311"/>
      <c r="J531" s="34"/>
      <c r="K531" s="34"/>
      <c r="L531" s="63" t="e">
        <f t="shared" si="68"/>
        <v>#DIV/0!</v>
      </c>
      <c r="M531" s="34" t="e">
        <f t="shared" ref="M531" si="71">IF(L531&lt;=84,"DEFICIENTE",IF(L531&lt;=89,"REGULAR",IF(L531&lt;=94,"BUENO","MUY BUENO")))</f>
        <v>#DIV/0!</v>
      </c>
      <c r="N531" s="85">
        <f>J531</f>
        <v>0</v>
      </c>
      <c r="O531" s="85">
        <f>K531</f>
        <v>0</v>
      </c>
      <c r="P531" s="85" t="e">
        <f>ROUND(((O531/N531)*100),0)</f>
        <v>#DIV/0!</v>
      </c>
      <c r="Q531" s="85" t="e">
        <f>IF(P531&lt;=84,"DEFICIENTE",IF(P531&lt;=89,"REGULAR",IF(P531&lt;=94,"BUENO","MUY BUENO")))</f>
        <v>#DIV/0!</v>
      </c>
    </row>
    <row r="532" spans="1:17" ht="16.5" x14ac:dyDescent="0.25">
      <c r="A532" s="36" t="s">
        <v>106</v>
      </c>
      <c r="B532" s="37"/>
      <c r="C532" s="38"/>
      <c r="D532" s="39"/>
      <c r="E532" s="40"/>
      <c r="F532" s="41"/>
      <c r="G532" s="42"/>
      <c r="H532" s="42"/>
      <c r="I532" s="43"/>
      <c r="J532" s="34"/>
      <c r="K532" s="34"/>
      <c r="L532" s="25"/>
      <c r="M532" s="34"/>
      <c r="N532" s="83"/>
      <c r="O532" s="83"/>
      <c r="P532" s="83"/>
      <c r="Q532" s="83"/>
    </row>
    <row r="533" spans="1:17" ht="25.5" x14ac:dyDescent="0.25">
      <c r="A533" s="314" t="s">
        <v>226</v>
      </c>
      <c r="B533" s="317" t="s">
        <v>107</v>
      </c>
      <c r="C533" s="44" t="s">
        <v>227</v>
      </c>
      <c r="D533" s="45" t="s">
        <v>108</v>
      </c>
      <c r="E533" s="117" t="s">
        <v>228</v>
      </c>
      <c r="F533" s="118" t="s">
        <v>229</v>
      </c>
      <c r="G533" s="119" t="s">
        <v>94</v>
      </c>
      <c r="H533" s="120" t="s">
        <v>94</v>
      </c>
      <c r="I533" s="320" t="s">
        <v>109</v>
      </c>
      <c r="J533" s="34"/>
      <c r="K533" s="34"/>
      <c r="L533" s="25" t="e">
        <f>ROUND(((K533/J533)*100),0)</f>
        <v>#DIV/0!</v>
      </c>
      <c r="M533" s="34" t="e">
        <f>IF(L533&lt;=84,"DEFICIENTE",IF(L533&lt;=89,"REGULAR",IF(L533&lt;=94,"BUENO","MUY BUENO")))</f>
        <v>#DIV/0!</v>
      </c>
      <c r="N533" s="6">
        <f>J533</f>
        <v>0</v>
      </c>
      <c r="O533" s="6">
        <f>K533</f>
        <v>0</v>
      </c>
      <c r="P533" s="6" t="e">
        <f>ROUND(((O533/N533)*100),0)</f>
        <v>#DIV/0!</v>
      </c>
      <c r="Q533" s="6" t="e">
        <f>IF(P533&lt;=84,"DEFICIENTE",IF(P533&lt;=89,"REGULAR",IF(P533&lt;=94,"BUENO","MUY BUENO")))</f>
        <v>#DIV/0!</v>
      </c>
    </row>
    <row r="534" spans="1:17" ht="25.5" x14ac:dyDescent="0.25">
      <c r="A534" s="315"/>
      <c r="B534" s="318"/>
      <c r="C534" s="323" t="s">
        <v>230</v>
      </c>
      <c r="D534" s="326" t="s">
        <v>110</v>
      </c>
      <c r="E534" s="121" t="s">
        <v>231</v>
      </c>
      <c r="F534" s="106" t="s">
        <v>232</v>
      </c>
      <c r="G534" s="122" t="s">
        <v>17</v>
      </c>
      <c r="H534" s="327" t="s">
        <v>111</v>
      </c>
      <c r="I534" s="321"/>
      <c r="J534" s="34"/>
      <c r="K534" s="34"/>
      <c r="L534" s="63" t="e">
        <f>ROUND(((K534/J534)*100),0)</f>
        <v>#DIV/0!</v>
      </c>
      <c r="M534" s="62" t="e">
        <f>IF(L534&lt;=84,"DEFICIENTE",IF(L534&lt;=89,"REGULAR",IF(L534&lt;=94,"BUENO","MUY BUENO")))</f>
        <v>#DIV/0!</v>
      </c>
      <c r="N534" s="312">
        <f>J534</f>
        <v>0</v>
      </c>
      <c r="O534" s="312">
        <f>K534</f>
        <v>0</v>
      </c>
      <c r="P534" s="312" t="e">
        <f>ROUND(((O534/N534)*100),0)</f>
        <v>#DIV/0!</v>
      </c>
      <c r="Q534" s="312" t="e">
        <f>IF(P534&lt;=84,"DEFICIENTE",IF(P534&lt;=89,"REGULAR",IF(P534&lt;=94,"BUENO","MUY BUENO")))</f>
        <v>#DIV/0!</v>
      </c>
    </row>
    <row r="535" spans="1:17" ht="36" x14ac:dyDescent="0.25">
      <c r="A535" s="315"/>
      <c r="B535" s="318"/>
      <c r="C535" s="324"/>
      <c r="D535" s="326"/>
      <c r="E535" s="121" t="s">
        <v>233</v>
      </c>
      <c r="F535" s="106" t="s">
        <v>234</v>
      </c>
      <c r="G535" s="122" t="s">
        <v>17</v>
      </c>
      <c r="H535" s="327"/>
      <c r="I535" s="321"/>
      <c r="J535" s="34"/>
      <c r="K535" s="34"/>
      <c r="L535" s="63" t="e">
        <f>ROUND(((K535/J535)*100),0)</f>
        <v>#DIV/0!</v>
      </c>
      <c r="M535" s="62" t="e">
        <f>IF(L535&lt;=84,"DEFICIENTE",IF(L535&lt;=89,"REGULAR",IF(L535&lt;=94,"BUENO","MUY BUENO")))</f>
        <v>#DIV/0!</v>
      </c>
      <c r="N535" s="328"/>
      <c r="O535" s="328"/>
      <c r="P535" s="328"/>
      <c r="Q535" s="328"/>
    </row>
    <row r="536" spans="1:17" ht="36" x14ac:dyDescent="0.25">
      <c r="A536" s="315"/>
      <c r="B536" s="318"/>
      <c r="C536" s="324"/>
      <c r="D536" s="326"/>
      <c r="E536" s="121" t="s">
        <v>235</v>
      </c>
      <c r="F536" s="106" t="s">
        <v>236</v>
      </c>
      <c r="G536" s="122" t="s">
        <v>17</v>
      </c>
      <c r="H536" s="327"/>
      <c r="I536" s="321"/>
      <c r="J536" s="34"/>
      <c r="K536" s="34"/>
      <c r="L536" s="63" t="e">
        <f>ROUND(((K536/J536)*100),0)</f>
        <v>#DIV/0!</v>
      </c>
      <c r="M536" s="62" t="e">
        <f>IF(L536&lt;=84,"DEFICIENTE",IF(L536&lt;=89,"REGULAR",IF(L536&lt;=94,"BUENO","MUY BUENO")))</f>
        <v>#DIV/0!</v>
      </c>
      <c r="N536" s="328"/>
      <c r="O536" s="328"/>
      <c r="P536" s="328"/>
      <c r="Q536" s="328"/>
    </row>
    <row r="537" spans="1:17" ht="36" x14ac:dyDescent="0.25">
      <c r="A537" s="316"/>
      <c r="B537" s="319"/>
      <c r="C537" s="325"/>
      <c r="D537" s="326"/>
      <c r="E537" s="121" t="s">
        <v>237</v>
      </c>
      <c r="F537" s="106" t="s">
        <v>238</v>
      </c>
      <c r="G537" s="122" t="s">
        <v>17</v>
      </c>
      <c r="H537" s="327"/>
      <c r="I537" s="322"/>
      <c r="J537" s="34"/>
      <c r="K537" s="34"/>
      <c r="L537" s="63" t="e">
        <f>ROUND(((K537/J537)*100),0)</f>
        <v>#DIV/0!</v>
      </c>
      <c r="M537" s="62" t="e">
        <f>IF(L537&lt;=84,"DEFICIENTE",IF(L537&lt;=89,"REGULAR",IF(L537&lt;=94,"BUENO","MUY BUENO")))</f>
        <v>#DIV/0!</v>
      </c>
      <c r="N537" s="329"/>
      <c r="O537" s="329"/>
      <c r="P537" s="329"/>
      <c r="Q537" s="329"/>
    </row>
    <row r="539" spans="1:17" ht="18.75" x14ac:dyDescent="0.25">
      <c r="A539" s="46" t="s">
        <v>120</v>
      </c>
      <c r="B539" s="47"/>
      <c r="C539" s="48"/>
      <c r="D539" s="49"/>
      <c r="E539" s="47"/>
      <c r="F539" s="50"/>
      <c r="G539" s="51"/>
      <c r="H539" s="52"/>
      <c r="I539" s="53"/>
      <c r="J539" s="54"/>
      <c r="K539" s="54"/>
      <c r="L539" s="55"/>
      <c r="M539" s="58"/>
      <c r="N539" s="59"/>
      <c r="O539" s="59"/>
      <c r="P539" s="60"/>
      <c r="Q539" s="61"/>
    </row>
    <row r="540" spans="1:17" x14ac:dyDescent="0.25">
      <c r="A540" s="80" t="s">
        <v>91</v>
      </c>
      <c r="B540" s="64"/>
      <c r="C540" s="64"/>
      <c r="D540" s="64"/>
      <c r="E540" s="64"/>
      <c r="F540" s="64"/>
      <c r="G540" s="64"/>
      <c r="H540" s="64"/>
      <c r="I540" s="64"/>
      <c r="J540" s="64"/>
      <c r="K540" s="64"/>
      <c r="L540" s="64"/>
      <c r="M540" s="64"/>
      <c r="N540" s="65"/>
      <c r="O540" s="65"/>
      <c r="P540" s="66"/>
      <c r="Q540" s="67"/>
    </row>
    <row r="541" spans="1:17" ht="36" x14ac:dyDescent="0.25">
      <c r="A541" s="345" t="s">
        <v>12</v>
      </c>
      <c r="B541" s="347" t="s">
        <v>92</v>
      </c>
      <c r="C541" s="348" t="s">
        <v>150</v>
      </c>
      <c r="D541" s="349" t="s">
        <v>93</v>
      </c>
      <c r="E541" s="101" t="s">
        <v>151</v>
      </c>
      <c r="F541" s="102" t="s">
        <v>152</v>
      </c>
      <c r="G541" s="100" t="s">
        <v>153</v>
      </c>
      <c r="H541" s="351" t="s">
        <v>94</v>
      </c>
      <c r="I541" s="352" t="s">
        <v>95</v>
      </c>
      <c r="J541" s="92"/>
      <c r="K541" s="62"/>
      <c r="L541" s="63" t="e">
        <f>ROUND(((K541/J541)*100),0)</f>
        <v>#DIV/0!</v>
      </c>
      <c r="M541" s="62" t="e">
        <f>IF(L541&lt;=84,"DEFICIENTE",IF(L541&lt;=89,"REGULAR",IF(L541&lt;=94,"BUENO","MUY BUENO")))</f>
        <v>#DIV/0!</v>
      </c>
      <c r="N541" s="355">
        <f>J541</f>
        <v>0</v>
      </c>
      <c r="O541" s="355">
        <f>K541</f>
        <v>0</v>
      </c>
      <c r="P541" s="355" t="e">
        <f>ROUND(((O541/N541)*100),0)</f>
        <v>#DIV/0!</v>
      </c>
      <c r="Q541" s="355" t="e">
        <f>IF(P541&lt;=84,"DEFICIENTE",IF(P541&lt;=89,"REGULAR",IF(P541&lt;=94,"BUENO","MUY BUENO")))</f>
        <v>#DIV/0!</v>
      </c>
    </row>
    <row r="542" spans="1:17" ht="60" x14ac:dyDescent="0.25">
      <c r="A542" s="345"/>
      <c r="B542" s="347"/>
      <c r="C542" s="348"/>
      <c r="D542" s="350"/>
      <c r="E542" s="103" t="s">
        <v>154</v>
      </c>
      <c r="F542" s="94" t="s">
        <v>142</v>
      </c>
      <c r="G542" s="104" t="s">
        <v>153</v>
      </c>
      <c r="H542" s="351"/>
      <c r="I542" s="353"/>
      <c r="J542" s="93"/>
      <c r="K542" s="56"/>
      <c r="L542" s="57"/>
      <c r="M542" s="56"/>
      <c r="N542" s="356"/>
      <c r="O542" s="356"/>
      <c r="P542" s="356"/>
      <c r="Q542" s="356"/>
    </row>
    <row r="543" spans="1:17" ht="60" x14ac:dyDescent="0.25">
      <c r="A543" s="345"/>
      <c r="B543" s="347"/>
      <c r="C543" s="357" t="s">
        <v>155</v>
      </c>
      <c r="D543" s="360" t="s">
        <v>96</v>
      </c>
      <c r="E543" s="95" t="s">
        <v>143</v>
      </c>
      <c r="F543" s="96" t="s">
        <v>144</v>
      </c>
      <c r="G543" s="97" t="s">
        <v>145</v>
      </c>
      <c r="H543" s="363" t="s">
        <v>94</v>
      </c>
      <c r="I543" s="353"/>
      <c r="J543" s="93"/>
      <c r="K543" s="56"/>
      <c r="L543" s="57"/>
      <c r="M543" s="56"/>
      <c r="N543" s="355">
        <f>J545</f>
        <v>0</v>
      </c>
      <c r="O543" s="355">
        <f>K545</f>
        <v>0</v>
      </c>
      <c r="P543" s="355" t="e">
        <f>ROUND(((O543/N543)*100),0)</f>
        <v>#DIV/0!</v>
      </c>
      <c r="Q543" s="355" t="e">
        <f>IF(P543&lt;=84,"DEFICIENTE",IF(P543&lt;=89,"REGULAR",IF(P543&lt;=94,"BUENO","MUY BUENO")))</f>
        <v>#DIV/0!</v>
      </c>
    </row>
    <row r="544" spans="1:17" ht="48" x14ac:dyDescent="0.25">
      <c r="A544" s="345"/>
      <c r="B544" s="347"/>
      <c r="C544" s="358"/>
      <c r="D544" s="361"/>
      <c r="E544" s="95" t="s">
        <v>146</v>
      </c>
      <c r="F544" s="96" t="s">
        <v>147</v>
      </c>
      <c r="G544" s="97" t="s">
        <v>145</v>
      </c>
      <c r="H544" s="363"/>
      <c r="I544" s="353"/>
      <c r="J544" s="93"/>
      <c r="K544" s="56"/>
      <c r="L544" s="57"/>
      <c r="M544" s="56"/>
      <c r="N544" s="364"/>
      <c r="O544" s="364"/>
      <c r="P544" s="364"/>
      <c r="Q544" s="364"/>
    </row>
    <row r="545" spans="1:17" ht="60" x14ac:dyDescent="0.25">
      <c r="A545" s="346"/>
      <c r="B545" s="347"/>
      <c r="C545" s="359"/>
      <c r="D545" s="362"/>
      <c r="E545" s="98" t="s">
        <v>148</v>
      </c>
      <c r="F545" s="99" t="s">
        <v>149</v>
      </c>
      <c r="G545" s="100" t="s">
        <v>145</v>
      </c>
      <c r="H545" s="363"/>
      <c r="I545" s="354"/>
      <c r="J545" s="93"/>
      <c r="K545" s="34"/>
      <c r="L545" s="63" t="e">
        <f t="shared" ref="L545:L560" si="72">ROUND(((K545/J545)*100),0)</f>
        <v>#DIV/0!</v>
      </c>
      <c r="M545" s="34"/>
      <c r="N545" s="356"/>
      <c r="O545" s="356"/>
      <c r="P545" s="356"/>
      <c r="Q545" s="356"/>
    </row>
    <row r="546" spans="1:17" ht="24" x14ac:dyDescent="0.25">
      <c r="A546" s="300" t="s">
        <v>14</v>
      </c>
      <c r="B546" s="365" t="s">
        <v>156</v>
      </c>
      <c r="C546" s="323" t="s">
        <v>157</v>
      </c>
      <c r="D546" s="368" t="s">
        <v>158</v>
      </c>
      <c r="E546" s="98" t="s">
        <v>159</v>
      </c>
      <c r="F546" s="105" t="s">
        <v>160</v>
      </c>
      <c r="G546" s="100" t="s">
        <v>161</v>
      </c>
      <c r="H546" s="351" t="s">
        <v>97</v>
      </c>
      <c r="I546" s="304" t="s">
        <v>98</v>
      </c>
      <c r="J546" s="93"/>
      <c r="K546" s="34"/>
      <c r="L546" s="63" t="e">
        <f t="shared" si="72"/>
        <v>#DIV/0!</v>
      </c>
      <c r="M546" s="62" t="e">
        <f t="shared" ref="M546:M559" si="73">IF(L546&lt;=84,"DEFICIENTE",IF(L546&lt;=89,"REGULAR",IF(L546&lt;=94,"BUENO","MUY BUENO")))</f>
        <v>#DIV/0!</v>
      </c>
      <c r="N546" s="330">
        <f>J548</f>
        <v>0</v>
      </c>
      <c r="O546" s="330">
        <f>K548</f>
        <v>0</v>
      </c>
      <c r="P546" s="338" t="e">
        <f>ROUND(((O546/N546)*100),0)</f>
        <v>#DIV/0!</v>
      </c>
      <c r="Q546" s="338" t="e">
        <f>IF(P546&lt;=84,"DEFICIENTE",IF(P546&lt;=89,"REGULAR",IF(P546&lt;=94,"BUENO","MUY BUENO")))</f>
        <v>#DIV/0!</v>
      </c>
    </row>
    <row r="547" spans="1:17" ht="36" x14ac:dyDescent="0.25">
      <c r="A547" s="301"/>
      <c r="B547" s="366"/>
      <c r="C547" s="324"/>
      <c r="D547" s="349"/>
      <c r="E547" s="98" t="s">
        <v>162</v>
      </c>
      <c r="F547" s="105" t="s">
        <v>163</v>
      </c>
      <c r="G547" s="100" t="s">
        <v>164</v>
      </c>
      <c r="H547" s="351"/>
      <c r="I547" s="305"/>
      <c r="J547" s="93"/>
      <c r="K547" s="34"/>
      <c r="L547" s="63" t="e">
        <f t="shared" si="72"/>
        <v>#DIV/0!</v>
      </c>
      <c r="M547" s="62" t="e">
        <f t="shared" si="73"/>
        <v>#DIV/0!</v>
      </c>
      <c r="N547" s="331"/>
      <c r="O547" s="331"/>
      <c r="P547" s="339"/>
      <c r="Q547" s="339"/>
    </row>
    <row r="548" spans="1:17" ht="36" x14ac:dyDescent="0.25">
      <c r="A548" s="301"/>
      <c r="B548" s="366"/>
      <c r="C548" s="324"/>
      <c r="D548" s="349"/>
      <c r="E548" s="98" t="s">
        <v>165</v>
      </c>
      <c r="F548" s="105" t="s">
        <v>166</v>
      </c>
      <c r="G548" s="100" t="s">
        <v>167</v>
      </c>
      <c r="H548" s="351"/>
      <c r="I548" s="305"/>
      <c r="J548" s="93"/>
      <c r="K548" s="34"/>
      <c r="L548" s="63" t="e">
        <f t="shared" si="72"/>
        <v>#DIV/0!</v>
      </c>
      <c r="M548" s="62" t="e">
        <f t="shared" si="73"/>
        <v>#DIV/0!</v>
      </c>
      <c r="N548" s="331"/>
      <c r="O548" s="331"/>
      <c r="P548" s="339"/>
      <c r="Q548" s="339"/>
    </row>
    <row r="549" spans="1:17" ht="48" x14ac:dyDescent="0.25">
      <c r="A549" s="301"/>
      <c r="B549" s="366"/>
      <c r="C549" s="357" t="s">
        <v>168</v>
      </c>
      <c r="D549" s="308" t="s">
        <v>169</v>
      </c>
      <c r="E549" s="98" t="s">
        <v>170</v>
      </c>
      <c r="F549" s="105" t="s">
        <v>171</v>
      </c>
      <c r="G549" s="100" t="s">
        <v>172</v>
      </c>
      <c r="H549" s="363" t="s">
        <v>173</v>
      </c>
      <c r="I549" s="305"/>
      <c r="J549" s="93"/>
      <c r="K549" s="34"/>
      <c r="L549" s="63" t="e">
        <f t="shared" si="72"/>
        <v>#DIV/0!</v>
      </c>
      <c r="M549" s="62" t="e">
        <f t="shared" si="73"/>
        <v>#DIV/0!</v>
      </c>
      <c r="N549" s="330">
        <f>J549</f>
        <v>0</v>
      </c>
      <c r="O549" s="330">
        <f>K549</f>
        <v>0</v>
      </c>
      <c r="P549" s="330" t="e">
        <f>ROUND(((O549/N549)*100),0)</f>
        <v>#DIV/0!</v>
      </c>
      <c r="Q549" s="330" t="e">
        <f>IF(P549&lt;=84,"DEFICIENTE",IF(P549&lt;=89,"REGULAR",IF(P549&lt;=94,"BUENO","MUY BUENO")))</f>
        <v>#DIV/0!</v>
      </c>
    </row>
    <row r="550" spans="1:17" ht="72" x14ac:dyDescent="0.25">
      <c r="A550" s="301"/>
      <c r="B550" s="366"/>
      <c r="C550" s="358"/>
      <c r="D550" s="308"/>
      <c r="E550" s="98" t="s">
        <v>174</v>
      </c>
      <c r="F550" s="105" t="s">
        <v>175</v>
      </c>
      <c r="G550" s="100" t="s">
        <v>176</v>
      </c>
      <c r="H550" s="363"/>
      <c r="I550" s="305"/>
      <c r="J550" s="93"/>
      <c r="K550" s="34"/>
      <c r="L550" s="63" t="e">
        <f t="shared" si="72"/>
        <v>#DIV/0!</v>
      </c>
      <c r="M550" s="62" t="e">
        <f t="shared" si="73"/>
        <v>#DIV/0!</v>
      </c>
      <c r="N550" s="331"/>
      <c r="O550" s="331"/>
      <c r="P550" s="331"/>
      <c r="Q550" s="331"/>
    </row>
    <row r="551" spans="1:17" ht="72" x14ac:dyDescent="0.25">
      <c r="A551" s="301"/>
      <c r="B551" s="366"/>
      <c r="C551" s="332" t="s">
        <v>177</v>
      </c>
      <c r="D551" s="334" t="s">
        <v>178</v>
      </c>
      <c r="E551" s="98" t="s">
        <v>179</v>
      </c>
      <c r="F551" s="105" t="s">
        <v>180</v>
      </c>
      <c r="G551" s="100" t="s">
        <v>176</v>
      </c>
      <c r="H551" s="336" t="s">
        <v>181</v>
      </c>
      <c r="I551" s="305"/>
      <c r="J551" s="93"/>
      <c r="K551" s="68"/>
      <c r="L551" s="63" t="e">
        <f t="shared" si="72"/>
        <v>#DIV/0!</v>
      </c>
      <c r="M551" s="62" t="e">
        <f t="shared" si="73"/>
        <v>#DIV/0!</v>
      </c>
      <c r="N551" s="338">
        <f>J551</f>
        <v>0</v>
      </c>
      <c r="O551" s="338">
        <f>K551</f>
        <v>0</v>
      </c>
      <c r="P551" s="330" t="e">
        <f>ROUND(((O551/N551)*100),0)</f>
        <v>#DIV/0!</v>
      </c>
      <c r="Q551" s="330" t="e">
        <f>IF(P551&lt;=84,"DEFICIENTE",IF(P551&lt;=89,"REGULAR",IF(P551&lt;=94,"BUENO","MUY BUENO")))</f>
        <v>#DIV/0!</v>
      </c>
    </row>
    <row r="552" spans="1:17" ht="36" x14ac:dyDescent="0.25">
      <c r="A552" s="301"/>
      <c r="B552" s="367"/>
      <c r="C552" s="333"/>
      <c r="D552" s="335"/>
      <c r="E552" s="98" t="s">
        <v>182</v>
      </c>
      <c r="F552" s="105" t="s">
        <v>183</v>
      </c>
      <c r="G552" s="100" t="s">
        <v>184</v>
      </c>
      <c r="H552" s="337"/>
      <c r="I552" s="305"/>
      <c r="J552" s="93"/>
      <c r="K552" s="68"/>
      <c r="L552" s="63" t="e">
        <f t="shared" si="72"/>
        <v>#DIV/0!</v>
      </c>
      <c r="M552" s="62" t="e">
        <f t="shared" si="73"/>
        <v>#DIV/0!</v>
      </c>
      <c r="N552" s="339"/>
      <c r="O552" s="339"/>
      <c r="P552" s="331"/>
      <c r="Q552" s="331"/>
    </row>
    <row r="553" spans="1:17" ht="60" x14ac:dyDescent="0.25">
      <c r="A553" s="300" t="s">
        <v>15</v>
      </c>
      <c r="B553" s="340" t="s">
        <v>185</v>
      </c>
      <c r="C553" s="307" t="s">
        <v>186</v>
      </c>
      <c r="D553" s="308" t="s">
        <v>187</v>
      </c>
      <c r="E553" s="98" t="s">
        <v>188</v>
      </c>
      <c r="F553" s="106" t="s">
        <v>189</v>
      </c>
      <c r="G553" s="100" t="s">
        <v>190</v>
      </c>
      <c r="H553" s="342" t="s">
        <v>191</v>
      </c>
      <c r="I553" s="343" t="s">
        <v>99</v>
      </c>
      <c r="J553" s="93"/>
      <c r="K553" s="68"/>
      <c r="L553" s="63" t="e">
        <f t="shared" si="72"/>
        <v>#DIV/0!</v>
      </c>
      <c r="M553" s="62" t="e">
        <f t="shared" si="73"/>
        <v>#DIV/0!</v>
      </c>
      <c r="N553" s="338">
        <f>J553</f>
        <v>0</v>
      </c>
      <c r="O553" s="338">
        <f>K553</f>
        <v>0</v>
      </c>
      <c r="P553" s="330" t="e">
        <f>ROUND(((O553/N553)*100),0)</f>
        <v>#DIV/0!</v>
      </c>
      <c r="Q553" s="330" t="e">
        <f>IF(P553&lt;=84,"DEFICIENTE",IF(P553&lt;=89,"REGULAR",IF(P553&lt;=94,"BUENO","MUY BUENO")))</f>
        <v>#DIV/0!</v>
      </c>
    </row>
    <row r="554" spans="1:17" ht="36" x14ac:dyDescent="0.25">
      <c r="A554" s="301"/>
      <c r="B554" s="341"/>
      <c r="C554" s="307"/>
      <c r="D554" s="308"/>
      <c r="E554" s="98" t="s">
        <v>192</v>
      </c>
      <c r="F554" s="106" t="s">
        <v>193</v>
      </c>
      <c r="G554" s="100" t="s">
        <v>194</v>
      </c>
      <c r="H554" s="342"/>
      <c r="I554" s="344"/>
      <c r="J554" s="93"/>
      <c r="K554" s="68"/>
      <c r="L554" s="63" t="e">
        <f t="shared" si="72"/>
        <v>#DIV/0!</v>
      </c>
      <c r="M554" s="62" t="e">
        <f t="shared" si="73"/>
        <v>#DIV/0!</v>
      </c>
      <c r="N554" s="339"/>
      <c r="O554" s="339"/>
      <c r="P554" s="331"/>
      <c r="Q554" s="331"/>
    </row>
    <row r="555" spans="1:17" ht="72" x14ac:dyDescent="0.25">
      <c r="A555" s="300" t="s">
        <v>16</v>
      </c>
      <c r="B555" s="302" t="s">
        <v>195</v>
      </c>
      <c r="C555" s="107" t="s">
        <v>196</v>
      </c>
      <c r="D555" s="108" t="s">
        <v>197</v>
      </c>
      <c r="E555" s="98" t="s">
        <v>198</v>
      </c>
      <c r="F555" s="106" t="s">
        <v>199</v>
      </c>
      <c r="G555" s="109" t="s">
        <v>200</v>
      </c>
      <c r="H555" s="110" t="s">
        <v>100</v>
      </c>
      <c r="I555" s="304" t="s">
        <v>95</v>
      </c>
      <c r="J555" s="93">
        <v>2</v>
      </c>
      <c r="K555" s="34"/>
      <c r="L555" s="63">
        <f t="shared" si="72"/>
        <v>0</v>
      </c>
      <c r="M555" s="62" t="str">
        <f t="shared" si="73"/>
        <v>DEFICIENTE</v>
      </c>
      <c r="N555" s="84">
        <f t="shared" ref="N555:O557" si="74">J555</f>
        <v>2</v>
      </c>
      <c r="O555" s="84">
        <f t="shared" si="74"/>
        <v>0</v>
      </c>
      <c r="P555" s="84">
        <f>ROUND(((O555/N555)*100),0)</f>
        <v>0</v>
      </c>
      <c r="Q555" s="84" t="str">
        <f>IF(P555&lt;=84,"DEFICIENTE",IF(P555&lt;=89,"REGULAR",IF(P555&lt;=94,"BUENO","MUY BUENO")))</f>
        <v>DEFICIENTE</v>
      </c>
    </row>
    <row r="556" spans="1:17" ht="108" x14ac:dyDescent="0.25">
      <c r="A556" s="301"/>
      <c r="B556" s="303"/>
      <c r="C556" s="111" t="s">
        <v>201</v>
      </c>
      <c r="D556" s="112" t="s">
        <v>202</v>
      </c>
      <c r="E556" s="98" t="s">
        <v>203</v>
      </c>
      <c r="F556" s="106" t="s">
        <v>204</v>
      </c>
      <c r="G556" s="109" t="s">
        <v>205</v>
      </c>
      <c r="H556" s="113" t="s">
        <v>101</v>
      </c>
      <c r="I556" s="305"/>
      <c r="J556" s="34"/>
      <c r="K556" s="34"/>
      <c r="L556" s="63" t="e">
        <f t="shared" si="72"/>
        <v>#DIV/0!</v>
      </c>
      <c r="M556" s="62" t="e">
        <f t="shared" si="73"/>
        <v>#DIV/0!</v>
      </c>
      <c r="N556" s="84">
        <f t="shared" si="74"/>
        <v>0</v>
      </c>
      <c r="O556" s="84">
        <f t="shared" si="74"/>
        <v>0</v>
      </c>
      <c r="P556" s="84" t="e">
        <f>ROUND(((O556/N556)*100),0)</f>
        <v>#DIV/0!</v>
      </c>
      <c r="Q556" s="84" t="e">
        <f>IF(P556&lt;=84,"DEFICIENTE",IF(P556&lt;=89,"REGULAR",IF(P556&lt;=94,"BUENO","MUY BUENO")))</f>
        <v>#DIV/0!</v>
      </c>
    </row>
    <row r="557" spans="1:17" ht="120" x14ac:dyDescent="0.25">
      <c r="A557" s="301"/>
      <c r="B557" s="303"/>
      <c r="C557" s="107" t="s">
        <v>206</v>
      </c>
      <c r="D557" s="108" t="s">
        <v>207</v>
      </c>
      <c r="E557" s="98" t="s">
        <v>208</v>
      </c>
      <c r="F557" s="106" t="s">
        <v>209</v>
      </c>
      <c r="G557" s="109" t="s">
        <v>210</v>
      </c>
      <c r="H557" s="114" t="s">
        <v>211</v>
      </c>
      <c r="I557" s="305"/>
      <c r="J557" s="34"/>
      <c r="K557" s="34"/>
      <c r="L557" s="63" t="e">
        <f t="shared" si="72"/>
        <v>#DIV/0!</v>
      </c>
      <c r="M557" s="62" t="e">
        <f t="shared" si="73"/>
        <v>#DIV/0!</v>
      </c>
      <c r="N557" s="85">
        <f t="shared" si="74"/>
        <v>0</v>
      </c>
      <c r="O557" s="85">
        <f t="shared" si="74"/>
        <v>0</v>
      </c>
      <c r="P557" s="85" t="e">
        <f>ROUND(((O557/N557)*100),0)</f>
        <v>#DIV/0!</v>
      </c>
      <c r="Q557" s="85" t="e">
        <f>IF(P557&lt;=84,"DEFICIENTE",IF(P557&lt;=89,"REGULAR",IF(P557&lt;=94,"BUENO","MUY BUENO")))</f>
        <v>#DIV/0!</v>
      </c>
    </row>
    <row r="558" spans="1:17" ht="60" x14ac:dyDescent="0.25">
      <c r="A558" s="300" t="s">
        <v>102</v>
      </c>
      <c r="B558" s="306" t="s">
        <v>212</v>
      </c>
      <c r="C558" s="307" t="s">
        <v>213</v>
      </c>
      <c r="D558" s="308" t="s">
        <v>214</v>
      </c>
      <c r="E558" s="98" t="s">
        <v>215</v>
      </c>
      <c r="F558" s="106" t="s">
        <v>216</v>
      </c>
      <c r="G558" s="100" t="s">
        <v>217</v>
      </c>
      <c r="H558" s="309" t="s">
        <v>103</v>
      </c>
      <c r="I558" s="310" t="s">
        <v>104</v>
      </c>
      <c r="J558" s="34"/>
      <c r="K558" s="34"/>
      <c r="L558" s="63" t="e">
        <f t="shared" si="72"/>
        <v>#DIV/0!</v>
      </c>
      <c r="M558" s="62" t="e">
        <f t="shared" si="73"/>
        <v>#DIV/0!</v>
      </c>
      <c r="N558" s="312">
        <f>J559</f>
        <v>0</v>
      </c>
      <c r="O558" s="312">
        <f>K559</f>
        <v>0</v>
      </c>
      <c r="P558" s="312" t="e">
        <f>ROUND(((O558/N558)*100),0)</f>
        <v>#DIV/0!</v>
      </c>
      <c r="Q558" s="312" t="e">
        <f>IF(P558&lt;=84,"DEFICIENTE",IF(P558&lt;=89,"REGULAR",IF(P558&lt;=94,"BUENO","MUY BUENO")))</f>
        <v>#DIV/0!</v>
      </c>
    </row>
    <row r="559" spans="1:17" ht="60" x14ac:dyDescent="0.25">
      <c r="A559" s="301"/>
      <c r="B559" s="306"/>
      <c r="C559" s="307"/>
      <c r="D559" s="308"/>
      <c r="E559" s="98" t="s">
        <v>218</v>
      </c>
      <c r="F559" s="106" t="s">
        <v>219</v>
      </c>
      <c r="G559" s="100" t="s">
        <v>220</v>
      </c>
      <c r="H559" s="309"/>
      <c r="I559" s="311"/>
      <c r="J559" s="34"/>
      <c r="K559" s="34"/>
      <c r="L559" s="63" t="e">
        <f t="shared" si="72"/>
        <v>#DIV/0!</v>
      </c>
      <c r="M559" s="62" t="e">
        <f t="shared" si="73"/>
        <v>#DIV/0!</v>
      </c>
      <c r="N559" s="313"/>
      <c r="O559" s="313"/>
      <c r="P559" s="313"/>
      <c r="Q559" s="313"/>
    </row>
    <row r="560" spans="1:17" ht="89.25" x14ac:dyDescent="0.25">
      <c r="A560" s="301"/>
      <c r="B560" s="306"/>
      <c r="C560" s="107" t="s">
        <v>221</v>
      </c>
      <c r="D560" s="108" t="s">
        <v>222</v>
      </c>
      <c r="E560" s="115" t="s">
        <v>223</v>
      </c>
      <c r="F560" s="106" t="s">
        <v>224</v>
      </c>
      <c r="G560" s="109" t="s">
        <v>225</v>
      </c>
      <c r="H560" s="116" t="s">
        <v>105</v>
      </c>
      <c r="I560" s="311"/>
      <c r="J560" s="34"/>
      <c r="K560" s="34"/>
      <c r="L560" s="63" t="e">
        <f t="shared" si="72"/>
        <v>#DIV/0!</v>
      </c>
      <c r="M560" s="34" t="e">
        <f t="shared" ref="M560" si="75">IF(L560&lt;=84,"DEFICIENTE",IF(L560&lt;=89,"REGULAR",IF(L560&lt;=94,"BUENO","MUY BUENO")))</f>
        <v>#DIV/0!</v>
      </c>
      <c r="N560" s="85">
        <f>J560</f>
        <v>0</v>
      </c>
      <c r="O560" s="85">
        <f>K560</f>
        <v>0</v>
      </c>
      <c r="P560" s="85" t="e">
        <f>ROUND(((O560/N560)*100),0)</f>
        <v>#DIV/0!</v>
      </c>
      <c r="Q560" s="85" t="e">
        <f>IF(P560&lt;=84,"DEFICIENTE",IF(P560&lt;=89,"REGULAR",IF(P560&lt;=94,"BUENO","MUY BUENO")))</f>
        <v>#DIV/0!</v>
      </c>
    </row>
    <row r="561" spans="1:17" ht="16.5" x14ac:dyDescent="0.25">
      <c r="A561" s="36" t="s">
        <v>106</v>
      </c>
      <c r="B561" s="37"/>
      <c r="C561" s="38"/>
      <c r="D561" s="39"/>
      <c r="E561" s="40"/>
      <c r="F561" s="41"/>
      <c r="G561" s="42"/>
      <c r="H561" s="42"/>
      <c r="I561" s="43"/>
      <c r="J561" s="34"/>
      <c r="K561" s="34"/>
      <c r="L561" s="25"/>
      <c r="M561" s="34"/>
      <c r="N561" s="83"/>
      <c r="O561" s="83"/>
      <c r="P561" s="83"/>
      <c r="Q561" s="83"/>
    </row>
    <row r="562" spans="1:17" ht="25.5" x14ac:dyDescent="0.25">
      <c r="A562" s="314" t="s">
        <v>226</v>
      </c>
      <c r="B562" s="317" t="s">
        <v>107</v>
      </c>
      <c r="C562" s="44" t="s">
        <v>227</v>
      </c>
      <c r="D562" s="45" t="s">
        <v>108</v>
      </c>
      <c r="E562" s="117" t="s">
        <v>228</v>
      </c>
      <c r="F562" s="118" t="s">
        <v>229</v>
      </c>
      <c r="G562" s="119" t="s">
        <v>94</v>
      </c>
      <c r="H562" s="120" t="s">
        <v>94</v>
      </c>
      <c r="I562" s="320" t="s">
        <v>109</v>
      </c>
      <c r="J562" s="34"/>
      <c r="K562" s="34"/>
      <c r="L562" s="25" t="e">
        <f>ROUND(((K562/J562)*100),0)</f>
        <v>#DIV/0!</v>
      </c>
      <c r="M562" s="34" t="e">
        <f>IF(L562&lt;=84,"DEFICIENTE",IF(L562&lt;=89,"REGULAR",IF(L562&lt;=94,"BUENO","MUY BUENO")))</f>
        <v>#DIV/0!</v>
      </c>
      <c r="N562" s="6">
        <f>J562</f>
        <v>0</v>
      </c>
      <c r="O562" s="6">
        <f>K562</f>
        <v>0</v>
      </c>
      <c r="P562" s="6" t="e">
        <f>ROUND(((O562/N562)*100),0)</f>
        <v>#DIV/0!</v>
      </c>
      <c r="Q562" s="6" t="e">
        <f>IF(P562&lt;=84,"DEFICIENTE",IF(P562&lt;=89,"REGULAR",IF(P562&lt;=94,"BUENO","MUY BUENO")))</f>
        <v>#DIV/0!</v>
      </c>
    </row>
    <row r="563" spans="1:17" ht="25.5" x14ac:dyDescent="0.25">
      <c r="A563" s="315"/>
      <c r="B563" s="318"/>
      <c r="C563" s="323" t="s">
        <v>230</v>
      </c>
      <c r="D563" s="326" t="s">
        <v>110</v>
      </c>
      <c r="E563" s="121" t="s">
        <v>231</v>
      </c>
      <c r="F563" s="106" t="s">
        <v>232</v>
      </c>
      <c r="G563" s="122" t="s">
        <v>17</v>
      </c>
      <c r="H563" s="327" t="s">
        <v>111</v>
      </c>
      <c r="I563" s="321"/>
      <c r="J563" s="34"/>
      <c r="K563" s="34"/>
      <c r="L563" s="63" t="e">
        <f>ROUND(((K563/J563)*100),0)</f>
        <v>#DIV/0!</v>
      </c>
      <c r="M563" s="62" t="e">
        <f>IF(L563&lt;=84,"DEFICIENTE",IF(L563&lt;=89,"REGULAR",IF(L563&lt;=94,"BUENO","MUY BUENO")))</f>
        <v>#DIV/0!</v>
      </c>
      <c r="N563" s="312">
        <f>J563</f>
        <v>0</v>
      </c>
      <c r="O563" s="312">
        <f>K563</f>
        <v>0</v>
      </c>
      <c r="P563" s="312" t="e">
        <f>ROUND(((O563/N563)*100),0)</f>
        <v>#DIV/0!</v>
      </c>
      <c r="Q563" s="312" t="e">
        <f>IF(P563&lt;=84,"DEFICIENTE",IF(P563&lt;=89,"REGULAR",IF(P563&lt;=94,"BUENO","MUY BUENO")))</f>
        <v>#DIV/0!</v>
      </c>
    </row>
    <row r="564" spans="1:17" ht="36" x14ac:dyDescent="0.25">
      <c r="A564" s="315"/>
      <c r="B564" s="318"/>
      <c r="C564" s="324"/>
      <c r="D564" s="326"/>
      <c r="E564" s="121" t="s">
        <v>233</v>
      </c>
      <c r="F564" s="106" t="s">
        <v>234</v>
      </c>
      <c r="G564" s="122" t="s">
        <v>17</v>
      </c>
      <c r="H564" s="327"/>
      <c r="I564" s="321"/>
      <c r="J564" s="34"/>
      <c r="K564" s="34"/>
      <c r="L564" s="63" t="e">
        <f>ROUND(((K564/J564)*100),0)</f>
        <v>#DIV/0!</v>
      </c>
      <c r="M564" s="62" t="e">
        <f>IF(L564&lt;=84,"DEFICIENTE",IF(L564&lt;=89,"REGULAR",IF(L564&lt;=94,"BUENO","MUY BUENO")))</f>
        <v>#DIV/0!</v>
      </c>
      <c r="N564" s="328"/>
      <c r="O564" s="328"/>
      <c r="P564" s="328"/>
      <c r="Q564" s="328"/>
    </row>
    <row r="565" spans="1:17" ht="36" x14ac:dyDescent="0.25">
      <c r="A565" s="315"/>
      <c r="B565" s="318"/>
      <c r="C565" s="324"/>
      <c r="D565" s="326"/>
      <c r="E565" s="121" t="s">
        <v>235</v>
      </c>
      <c r="F565" s="106" t="s">
        <v>236</v>
      </c>
      <c r="G565" s="122" t="s">
        <v>17</v>
      </c>
      <c r="H565" s="327"/>
      <c r="I565" s="321"/>
      <c r="J565" s="34"/>
      <c r="K565" s="34"/>
      <c r="L565" s="63" t="e">
        <f>ROUND(((K565/J565)*100),0)</f>
        <v>#DIV/0!</v>
      </c>
      <c r="M565" s="62" t="e">
        <f>IF(L565&lt;=84,"DEFICIENTE",IF(L565&lt;=89,"REGULAR",IF(L565&lt;=94,"BUENO","MUY BUENO")))</f>
        <v>#DIV/0!</v>
      </c>
      <c r="N565" s="328"/>
      <c r="O565" s="328"/>
      <c r="P565" s="328"/>
      <c r="Q565" s="328"/>
    </row>
    <row r="566" spans="1:17" ht="36" x14ac:dyDescent="0.25">
      <c r="A566" s="316"/>
      <c r="B566" s="319"/>
      <c r="C566" s="325"/>
      <c r="D566" s="326"/>
      <c r="E566" s="121" t="s">
        <v>237</v>
      </c>
      <c r="F566" s="106" t="s">
        <v>238</v>
      </c>
      <c r="G566" s="122" t="s">
        <v>17</v>
      </c>
      <c r="H566" s="327"/>
      <c r="I566" s="322"/>
      <c r="J566" s="34"/>
      <c r="K566" s="34"/>
      <c r="L566" s="63" t="e">
        <f>ROUND(((K566/J566)*100),0)</f>
        <v>#DIV/0!</v>
      </c>
      <c r="M566" s="62" t="e">
        <f>IF(L566&lt;=84,"DEFICIENTE",IF(L566&lt;=89,"REGULAR",IF(L566&lt;=94,"BUENO","MUY BUENO")))</f>
        <v>#DIV/0!</v>
      </c>
      <c r="N566" s="329"/>
      <c r="O566" s="329"/>
      <c r="P566" s="329"/>
      <c r="Q566" s="329"/>
    </row>
    <row r="568" spans="1:17" ht="18.75" x14ac:dyDescent="0.25">
      <c r="A568" s="46" t="s">
        <v>121</v>
      </c>
      <c r="B568" s="47"/>
      <c r="C568" s="48"/>
      <c r="D568" s="49"/>
      <c r="E568" s="47"/>
      <c r="F568" s="50"/>
      <c r="G568" s="51"/>
      <c r="H568" s="52"/>
      <c r="I568" s="53"/>
      <c r="J568" s="54"/>
      <c r="K568" s="54"/>
      <c r="L568" s="55"/>
      <c r="M568" s="58"/>
      <c r="N568" s="59"/>
      <c r="O568" s="59"/>
      <c r="P568" s="60"/>
      <c r="Q568" s="61"/>
    </row>
    <row r="569" spans="1:17" x14ac:dyDescent="0.25">
      <c r="A569" s="80" t="s">
        <v>91</v>
      </c>
      <c r="B569" s="64"/>
      <c r="C569" s="64"/>
      <c r="D569" s="64"/>
      <c r="E569" s="64"/>
      <c r="F569" s="64"/>
      <c r="G569" s="64"/>
      <c r="H569" s="64"/>
      <c r="I569" s="64"/>
      <c r="J569" s="64"/>
      <c r="K569" s="64"/>
      <c r="L569" s="64"/>
      <c r="M569" s="64"/>
      <c r="N569" s="65"/>
      <c r="O569" s="65"/>
      <c r="P569" s="66"/>
      <c r="Q569" s="67"/>
    </row>
    <row r="570" spans="1:17" ht="36" x14ac:dyDescent="0.25">
      <c r="A570" s="345" t="s">
        <v>12</v>
      </c>
      <c r="B570" s="347" t="s">
        <v>92</v>
      </c>
      <c r="C570" s="348" t="s">
        <v>150</v>
      </c>
      <c r="D570" s="349" t="s">
        <v>93</v>
      </c>
      <c r="E570" s="101" t="s">
        <v>151</v>
      </c>
      <c r="F570" s="102" t="s">
        <v>152</v>
      </c>
      <c r="G570" s="100" t="s">
        <v>153</v>
      </c>
      <c r="H570" s="351" t="s">
        <v>94</v>
      </c>
      <c r="I570" s="352" t="s">
        <v>95</v>
      </c>
      <c r="J570" s="92"/>
      <c r="K570" s="62"/>
      <c r="L570" s="63" t="e">
        <f>ROUND(((K570/J570)*100),0)</f>
        <v>#DIV/0!</v>
      </c>
      <c r="M570" s="62" t="e">
        <f>IF(L570&lt;=84,"DEFICIENTE",IF(L570&lt;=89,"REGULAR",IF(L570&lt;=94,"BUENO","MUY BUENO")))</f>
        <v>#DIV/0!</v>
      </c>
      <c r="N570" s="355">
        <f>J570</f>
        <v>0</v>
      </c>
      <c r="O570" s="355">
        <f>K570</f>
        <v>0</v>
      </c>
      <c r="P570" s="355" t="e">
        <f>ROUND(((O570/N570)*100),0)</f>
        <v>#DIV/0!</v>
      </c>
      <c r="Q570" s="355" t="e">
        <f>IF(P570&lt;=84,"DEFICIENTE",IF(P570&lt;=89,"REGULAR",IF(P570&lt;=94,"BUENO","MUY BUENO")))</f>
        <v>#DIV/0!</v>
      </c>
    </row>
    <row r="571" spans="1:17" ht="60" x14ac:dyDescent="0.25">
      <c r="A571" s="345"/>
      <c r="B571" s="347"/>
      <c r="C571" s="348"/>
      <c r="D571" s="350"/>
      <c r="E571" s="103" t="s">
        <v>154</v>
      </c>
      <c r="F571" s="94" t="s">
        <v>142</v>
      </c>
      <c r="G571" s="104" t="s">
        <v>153</v>
      </c>
      <c r="H571" s="351"/>
      <c r="I571" s="353"/>
      <c r="J571" s="93"/>
      <c r="K571" s="56"/>
      <c r="L571" s="57"/>
      <c r="M571" s="56"/>
      <c r="N571" s="356"/>
      <c r="O571" s="356"/>
      <c r="P571" s="356"/>
      <c r="Q571" s="356"/>
    </row>
    <row r="572" spans="1:17" ht="60" x14ac:dyDescent="0.25">
      <c r="A572" s="345"/>
      <c r="B572" s="347"/>
      <c r="C572" s="357" t="s">
        <v>155</v>
      </c>
      <c r="D572" s="360" t="s">
        <v>96</v>
      </c>
      <c r="E572" s="95" t="s">
        <v>143</v>
      </c>
      <c r="F572" s="96" t="s">
        <v>144</v>
      </c>
      <c r="G572" s="97" t="s">
        <v>145</v>
      </c>
      <c r="H572" s="363" t="s">
        <v>94</v>
      </c>
      <c r="I572" s="353"/>
      <c r="J572" s="93"/>
      <c r="K572" s="56"/>
      <c r="L572" s="57"/>
      <c r="M572" s="56"/>
      <c r="N572" s="355">
        <f>J574</f>
        <v>0</v>
      </c>
      <c r="O572" s="355">
        <f>K574</f>
        <v>0</v>
      </c>
      <c r="P572" s="355" t="e">
        <f>ROUND(((O572/N572)*100),0)</f>
        <v>#DIV/0!</v>
      </c>
      <c r="Q572" s="355" t="e">
        <f>IF(P572&lt;=84,"DEFICIENTE",IF(P572&lt;=89,"REGULAR",IF(P572&lt;=94,"BUENO","MUY BUENO")))</f>
        <v>#DIV/0!</v>
      </c>
    </row>
    <row r="573" spans="1:17" ht="48" x14ac:dyDescent="0.25">
      <c r="A573" s="345"/>
      <c r="B573" s="347"/>
      <c r="C573" s="358"/>
      <c r="D573" s="361"/>
      <c r="E573" s="95" t="s">
        <v>146</v>
      </c>
      <c r="F573" s="96" t="s">
        <v>147</v>
      </c>
      <c r="G573" s="97" t="s">
        <v>145</v>
      </c>
      <c r="H573" s="363"/>
      <c r="I573" s="353"/>
      <c r="J573" s="93"/>
      <c r="K573" s="56"/>
      <c r="L573" s="57"/>
      <c r="M573" s="56"/>
      <c r="N573" s="364"/>
      <c r="O573" s="364"/>
      <c r="P573" s="364"/>
      <c r="Q573" s="364"/>
    </row>
    <row r="574" spans="1:17" ht="60" x14ac:dyDescent="0.25">
      <c r="A574" s="346"/>
      <c r="B574" s="347"/>
      <c r="C574" s="359"/>
      <c r="D574" s="362"/>
      <c r="E574" s="98" t="s">
        <v>148</v>
      </c>
      <c r="F574" s="99" t="s">
        <v>149</v>
      </c>
      <c r="G574" s="100" t="s">
        <v>145</v>
      </c>
      <c r="H574" s="363"/>
      <c r="I574" s="354"/>
      <c r="J574" s="93"/>
      <c r="K574" s="34"/>
      <c r="L574" s="63" t="e">
        <f t="shared" ref="L574:L589" si="76">ROUND(((K574/J574)*100),0)</f>
        <v>#DIV/0!</v>
      </c>
      <c r="M574" s="34"/>
      <c r="N574" s="356"/>
      <c r="O574" s="356"/>
      <c r="P574" s="356"/>
      <c r="Q574" s="356"/>
    </row>
    <row r="575" spans="1:17" ht="24" x14ac:dyDescent="0.25">
      <c r="A575" s="300" t="s">
        <v>14</v>
      </c>
      <c r="B575" s="365" t="s">
        <v>156</v>
      </c>
      <c r="C575" s="323" t="s">
        <v>157</v>
      </c>
      <c r="D575" s="368" t="s">
        <v>158</v>
      </c>
      <c r="E575" s="98" t="s">
        <v>159</v>
      </c>
      <c r="F575" s="105" t="s">
        <v>160</v>
      </c>
      <c r="G575" s="100" t="s">
        <v>161</v>
      </c>
      <c r="H575" s="351" t="s">
        <v>97</v>
      </c>
      <c r="I575" s="304" t="s">
        <v>98</v>
      </c>
      <c r="J575" s="93"/>
      <c r="K575" s="34"/>
      <c r="L575" s="63" t="e">
        <f t="shared" si="76"/>
        <v>#DIV/0!</v>
      </c>
      <c r="M575" s="62" t="e">
        <f t="shared" ref="M575:M588" si="77">IF(L575&lt;=84,"DEFICIENTE",IF(L575&lt;=89,"REGULAR",IF(L575&lt;=94,"BUENO","MUY BUENO")))</f>
        <v>#DIV/0!</v>
      </c>
      <c r="N575" s="330">
        <f>J577</f>
        <v>0</v>
      </c>
      <c r="O575" s="330">
        <f>K577</f>
        <v>0</v>
      </c>
      <c r="P575" s="338" t="e">
        <f>ROUND(((O575/N575)*100),0)</f>
        <v>#DIV/0!</v>
      </c>
      <c r="Q575" s="338" t="e">
        <f>IF(P575&lt;=84,"DEFICIENTE",IF(P575&lt;=89,"REGULAR",IF(P575&lt;=94,"BUENO","MUY BUENO")))</f>
        <v>#DIV/0!</v>
      </c>
    </row>
    <row r="576" spans="1:17" ht="36" x14ac:dyDescent="0.25">
      <c r="A576" s="301"/>
      <c r="B576" s="366"/>
      <c r="C576" s="324"/>
      <c r="D576" s="349"/>
      <c r="E576" s="98" t="s">
        <v>162</v>
      </c>
      <c r="F576" s="105" t="s">
        <v>163</v>
      </c>
      <c r="G576" s="100" t="s">
        <v>164</v>
      </c>
      <c r="H576" s="351"/>
      <c r="I576" s="305"/>
      <c r="J576" s="93"/>
      <c r="K576" s="34"/>
      <c r="L576" s="63" t="e">
        <f t="shared" si="76"/>
        <v>#DIV/0!</v>
      </c>
      <c r="M576" s="62" t="e">
        <f t="shared" si="77"/>
        <v>#DIV/0!</v>
      </c>
      <c r="N576" s="331"/>
      <c r="O576" s="331"/>
      <c r="P576" s="339"/>
      <c r="Q576" s="339"/>
    </row>
    <row r="577" spans="1:17" ht="36" x14ac:dyDescent="0.25">
      <c r="A577" s="301"/>
      <c r="B577" s="366"/>
      <c r="C577" s="324"/>
      <c r="D577" s="349"/>
      <c r="E577" s="98" t="s">
        <v>165</v>
      </c>
      <c r="F577" s="105" t="s">
        <v>166</v>
      </c>
      <c r="G577" s="100" t="s">
        <v>167</v>
      </c>
      <c r="H577" s="351"/>
      <c r="I577" s="305"/>
      <c r="J577" s="93"/>
      <c r="K577" s="34"/>
      <c r="L577" s="63" t="e">
        <f t="shared" si="76"/>
        <v>#DIV/0!</v>
      </c>
      <c r="M577" s="62" t="e">
        <f t="shared" si="77"/>
        <v>#DIV/0!</v>
      </c>
      <c r="N577" s="331"/>
      <c r="O577" s="331"/>
      <c r="P577" s="339"/>
      <c r="Q577" s="339"/>
    </row>
    <row r="578" spans="1:17" ht="48" x14ac:dyDescent="0.25">
      <c r="A578" s="301"/>
      <c r="B578" s="366"/>
      <c r="C578" s="357" t="s">
        <v>168</v>
      </c>
      <c r="D578" s="308" t="s">
        <v>169</v>
      </c>
      <c r="E578" s="98" t="s">
        <v>170</v>
      </c>
      <c r="F578" s="105" t="s">
        <v>171</v>
      </c>
      <c r="G578" s="100" t="s">
        <v>172</v>
      </c>
      <c r="H578" s="363" t="s">
        <v>173</v>
      </c>
      <c r="I578" s="305"/>
      <c r="J578" s="93"/>
      <c r="K578" s="34"/>
      <c r="L578" s="63" t="e">
        <f t="shared" si="76"/>
        <v>#DIV/0!</v>
      </c>
      <c r="M578" s="62" t="e">
        <f t="shared" si="77"/>
        <v>#DIV/0!</v>
      </c>
      <c r="N578" s="330">
        <f>J578</f>
        <v>0</v>
      </c>
      <c r="O578" s="330">
        <f>K578</f>
        <v>0</v>
      </c>
      <c r="P578" s="330" t="e">
        <f>ROUND(((O578/N578)*100),0)</f>
        <v>#DIV/0!</v>
      </c>
      <c r="Q578" s="330" t="e">
        <f>IF(P578&lt;=84,"DEFICIENTE",IF(P578&lt;=89,"REGULAR",IF(P578&lt;=94,"BUENO","MUY BUENO")))</f>
        <v>#DIV/0!</v>
      </c>
    </row>
    <row r="579" spans="1:17" ht="72" x14ac:dyDescent="0.25">
      <c r="A579" s="301"/>
      <c r="B579" s="366"/>
      <c r="C579" s="358"/>
      <c r="D579" s="308"/>
      <c r="E579" s="98" t="s">
        <v>174</v>
      </c>
      <c r="F579" s="105" t="s">
        <v>175</v>
      </c>
      <c r="G579" s="100" t="s">
        <v>176</v>
      </c>
      <c r="H579" s="363"/>
      <c r="I579" s="305"/>
      <c r="J579" s="93"/>
      <c r="K579" s="34"/>
      <c r="L579" s="63" t="e">
        <f t="shared" si="76"/>
        <v>#DIV/0!</v>
      </c>
      <c r="M579" s="62" t="e">
        <f t="shared" si="77"/>
        <v>#DIV/0!</v>
      </c>
      <c r="N579" s="331"/>
      <c r="O579" s="331"/>
      <c r="P579" s="331"/>
      <c r="Q579" s="331"/>
    </row>
    <row r="580" spans="1:17" ht="72" x14ac:dyDescent="0.25">
      <c r="A580" s="301"/>
      <c r="B580" s="366"/>
      <c r="C580" s="332" t="s">
        <v>177</v>
      </c>
      <c r="D580" s="334" t="s">
        <v>178</v>
      </c>
      <c r="E580" s="98" t="s">
        <v>179</v>
      </c>
      <c r="F580" s="105" t="s">
        <v>180</v>
      </c>
      <c r="G580" s="100" t="s">
        <v>176</v>
      </c>
      <c r="H580" s="336" t="s">
        <v>181</v>
      </c>
      <c r="I580" s="305"/>
      <c r="J580" s="93"/>
      <c r="K580" s="68"/>
      <c r="L580" s="63" t="e">
        <f t="shared" si="76"/>
        <v>#DIV/0!</v>
      </c>
      <c r="M580" s="62" t="e">
        <f t="shared" si="77"/>
        <v>#DIV/0!</v>
      </c>
      <c r="N580" s="338">
        <f>J580</f>
        <v>0</v>
      </c>
      <c r="O580" s="338">
        <f>K580</f>
        <v>0</v>
      </c>
      <c r="P580" s="330" t="e">
        <f>ROUND(((O580/N580)*100),0)</f>
        <v>#DIV/0!</v>
      </c>
      <c r="Q580" s="330" t="e">
        <f>IF(P580&lt;=84,"DEFICIENTE",IF(P580&lt;=89,"REGULAR",IF(P580&lt;=94,"BUENO","MUY BUENO")))</f>
        <v>#DIV/0!</v>
      </c>
    </row>
    <row r="581" spans="1:17" ht="36" x14ac:dyDescent="0.25">
      <c r="A581" s="301"/>
      <c r="B581" s="367"/>
      <c r="C581" s="333"/>
      <c r="D581" s="335"/>
      <c r="E581" s="98" t="s">
        <v>182</v>
      </c>
      <c r="F581" s="105" t="s">
        <v>183</v>
      </c>
      <c r="G581" s="100" t="s">
        <v>184</v>
      </c>
      <c r="H581" s="337"/>
      <c r="I581" s="305"/>
      <c r="J581" s="93"/>
      <c r="K581" s="68"/>
      <c r="L581" s="63" t="e">
        <f t="shared" si="76"/>
        <v>#DIV/0!</v>
      </c>
      <c r="M581" s="62" t="e">
        <f t="shared" si="77"/>
        <v>#DIV/0!</v>
      </c>
      <c r="N581" s="339"/>
      <c r="O581" s="339"/>
      <c r="P581" s="331"/>
      <c r="Q581" s="331"/>
    </row>
    <row r="582" spans="1:17" ht="60" x14ac:dyDescent="0.25">
      <c r="A582" s="300" t="s">
        <v>15</v>
      </c>
      <c r="B582" s="340" t="s">
        <v>185</v>
      </c>
      <c r="C582" s="307" t="s">
        <v>186</v>
      </c>
      <c r="D582" s="308" t="s">
        <v>187</v>
      </c>
      <c r="E582" s="98" t="s">
        <v>188</v>
      </c>
      <c r="F582" s="106" t="s">
        <v>189</v>
      </c>
      <c r="G582" s="100" t="s">
        <v>190</v>
      </c>
      <c r="H582" s="342" t="s">
        <v>191</v>
      </c>
      <c r="I582" s="343" t="s">
        <v>99</v>
      </c>
      <c r="J582" s="93"/>
      <c r="K582" s="68"/>
      <c r="L582" s="63" t="e">
        <f t="shared" si="76"/>
        <v>#DIV/0!</v>
      </c>
      <c r="M582" s="62" t="e">
        <f t="shared" si="77"/>
        <v>#DIV/0!</v>
      </c>
      <c r="N582" s="338">
        <f>J582</f>
        <v>0</v>
      </c>
      <c r="O582" s="338">
        <f>K582</f>
        <v>0</v>
      </c>
      <c r="P582" s="330" t="e">
        <f>ROUND(((O582/N582)*100),0)</f>
        <v>#DIV/0!</v>
      </c>
      <c r="Q582" s="330" t="e">
        <f>IF(P582&lt;=84,"DEFICIENTE",IF(P582&lt;=89,"REGULAR",IF(P582&lt;=94,"BUENO","MUY BUENO")))</f>
        <v>#DIV/0!</v>
      </c>
    </row>
    <row r="583" spans="1:17" ht="36" x14ac:dyDescent="0.25">
      <c r="A583" s="301"/>
      <c r="B583" s="341"/>
      <c r="C583" s="307"/>
      <c r="D583" s="308"/>
      <c r="E583" s="98" t="s">
        <v>192</v>
      </c>
      <c r="F583" s="106" t="s">
        <v>193</v>
      </c>
      <c r="G583" s="100" t="s">
        <v>194</v>
      </c>
      <c r="H583" s="342"/>
      <c r="I583" s="344"/>
      <c r="J583" s="93"/>
      <c r="K583" s="68"/>
      <c r="L583" s="63" t="e">
        <f t="shared" si="76"/>
        <v>#DIV/0!</v>
      </c>
      <c r="M583" s="62" t="e">
        <f t="shared" si="77"/>
        <v>#DIV/0!</v>
      </c>
      <c r="N583" s="339"/>
      <c r="O583" s="339"/>
      <c r="P583" s="331"/>
      <c r="Q583" s="331"/>
    </row>
    <row r="584" spans="1:17" ht="72" x14ac:dyDescent="0.25">
      <c r="A584" s="300" t="s">
        <v>16</v>
      </c>
      <c r="B584" s="302" t="s">
        <v>195</v>
      </c>
      <c r="C584" s="107" t="s">
        <v>196</v>
      </c>
      <c r="D584" s="108" t="s">
        <v>197</v>
      </c>
      <c r="E584" s="98" t="s">
        <v>198</v>
      </c>
      <c r="F584" s="106" t="s">
        <v>199</v>
      </c>
      <c r="G584" s="109" t="s">
        <v>200</v>
      </c>
      <c r="H584" s="110" t="s">
        <v>100</v>
      </c>
      <c r="I584" s="304" t="s">
        <v>95</v>
      </c>
      <c r="J584" s="93">
        <v>2</v>
      </c>
      <c r="K584" s="34"/>
      <c r="L584" s="63">
        <f t="shared" si="76"/>
        <v>0</v>
      </c>
      <c r="M584" s="62" t="str">
        <f t="shared" si="77"/>
        <v>DEFICIENTE</v>
      </c>
      <c r="N584" s="84">
        <f t="shared" ref="N584:O586" si="78">J584</f>
        <v>2</v>
      </c>
      <c r="O584" s="84">
        <f t="shared" si="78"/>
        <v>0</v>
      </c>
      <c r="P584" s="84">
        <f>ROUND(((O584/N584)*100),0)</f>
        <v>0</v>
      </c>
      <c r="Q584" s="84" t="str">
        <f>IF(P584&lt;=84,"DEFICIENTE",IF(P584&lt;=89,"REGULAR",IF(P584&lt;=94,"BUENO","MUY BUENO")))</f>
        <v>DEFICIENTE</v>
      </c>
    </row>
    <row r="585" spans="1:17" ht="108" x14ac:dyDescent="0.25">
      <c r="A585" s="301"/>
      <c r="B585" s="303"/>
      <c r="C585" s="111" t="s">
        <v>201</v>
      </c>
      <c r="D585" s="112" t="s">
        <v>202</v>
      </c>
      <c r="E585" s="98" t="s">
        <v>203</v>
      </c>
      <c r="F585" s="106" t="s">
        <v>204</v>
      </c>
      <c r="G585" s="109" t="s">
        <v>205</v>
      </c>
      <c r="H585" s="113" t="s">
        <v>101</v>
      </c>
      <c r="I585" s="305"/>
      <c r="J585" s="34"/>
      <c r="K585" s="34"/>
      <c r="L585" s="63" t="e">
        <f t="shared" si="76"/>
        <v>#DIV/0!</v>
      </c>
      <c r="M585" s="62" t="e">
        <f t="shared" si="77"/>
        <v>#DIV/0!</v>
      </c>
      <c r="N585" s="84">
        <f t="shared" si="78"/>
        <v>0</v>
      </c>
      <c r="O585" s="84">
        <f t="shared" si="78"/>
        <v>0</v>
      </c>
      <c r="P585" s="84" t="e">
        <f>ROUND(((O585/N585)*100),0)</f>
        <v>#DIV/0!</v>
      </c>
      <c r="Q585" s="84" t="e">
        <f>IF(P585&lt;=84,"DEFICIENTE",IF(P585&lt;=89,"REGULAR",IF(P585&lt;=94,"BUENO","MUY BUENO")))</f>
        <v>#DIV/0!</v>
      </c>
    </row>
    <row r="586" spans="1:17" ht="120" x14ac:dyDescent="0.25">
      <c r="A586" s="301"/>
      <c r="B586" s="303"/>
      <c r="C586" s="107" t="s">
        <v>206</v>
      </c>
      <c r="D586" s="108" t="s">
        <v>207</v>
      </c>
      <c r="E586" s="98" t="s">
        <v>208</v>
      </c>
      <c r="F586" s="106" t="s">
        <v>209</v>
      </c>
      <c r="G586" s="109" t="s">
        <v>210</v>
      </c>
      <c r="H586" s="114" t="s">
        <v>211</v>
      </c>
      <c r="I586" s="305"/>
      <c r="J586" s="34"/>
      <c r="K586" s="34"/>
      <c r="L586" s="63" t="e">
        <f t="shared" si="76"/>
        <v>#DIV/0!</v>
      </c>
      <c r="M586" s="62" t="e">
        <f t="shared" si="77"/>
        <v>#DIV/0!</v>
      </c>
      <c r="N586" s="85">
        <f t="shared" si="78"/>
        <v>0</v>
      </c>
      <c r="O586" s="85">
        <f t="shared" si="78"/>
        <v>0</v>
      </c>
      <c r="P586" s="85" t="e">
        <f>ROUND(((O586/N586)*100),0)</f>
        <v>#DIV/0!</v>
      </c>
      <c r="Q586" s="85" t="e">
        <f>IF(P586&lt;=84,"DEFICIENTE",IF(P586&lt;=89,"REGULAR",IF(P586&lt;=94,"BUENO","MUY BUENO")))</f>
        <v>#DIV/0!</v>
      </c>
    </row>
    <row r="587" spans="1:17" ht="60" x14ac:dyDescent="0.25">
      <c r="A587" s="300" t="s">
        <v>102</v>
      </c>
      <c r="B587" s="306" t="s">
        <v>212</v>
      </c>
      <c r="C587" s="307" t="s">
        <v>213</v>
      </c>
      <c r="D587" s="308" t="s">
        <v>214</v>
      </c>
      <c r="E587" s="98" t="s">
        <v>215</v>
      </c>
      <c r="F587" s="106" t="s">
        <v>216</v>
      </c>
      <c r="G587" s="100" t="s">
        <v>217</v>
      </c>
      <c r="H587" s="309" t="s">
        <v>103</v>
      </c>
      <c r="I587" s="310" t="s">
        <v>104</v>
      </c>
      <c r="J587" s="34"/>
      <c r="K587" s="34"/>
      <c r="L587" s="63" t="e">
        <f t="shared" si="76"/>
        <v>#DIV/0!</v>
      </c>
      <c r="M587" s="62" t="e">
        <f t="shared" si="77"/>
        <v>#DIV/0!</v>
      </c>
      <c r="N587" s="312">
        <f>J588</f>
        <v>0</v>
      </c>
      <c r="O587" s="312">
        <f>K588</f>
        <v>0</v>
      </c>
      <c r="P587" s="312" t="e">
        <f>ROUND(((O587/N587)*100),0)</f>
        <v>#DIV/0!</v>
      </c>
      <c r="Q587" s="312" t="e">
        <f>IF(P587&lt;=84,"DEFICIENTE",IF(P587&lt;=89,"REGULAR",IF(P587&lt;=94,"BUENO","MUY BUENO")))</f>
        <v>#DIV/0!</v>
      </c>
    </row>
    <row r="588" spans="1:17" ht="60" x14ac:dyDescent="0.25">
      <c r="A588" s="301"/>
      <c r="B588" s="306"/>
      <c r="C588" s="307"/>
      <c r="D588" s="308"/>
      <c r="E588" s="98" t="s">
        <v>218</v>
      </c>
      <c r="F588" s="106" t="s">
        <v>219</v>
      </c>
      <c r="G588" s="100" t="s">
        <v>220</v>
      </c>
      <c r="H588" s="309"/>
      <c r="I588" s="311"/>
      <c r="J588" s="34"/>
      <c r="K588" s="34"/>
      <c r="L588" s="63" t="e">
        <f t="shared" si="76"/>
        <v>#DIV/0!</v>
      </c>
      <c r="M588" s="62" t="e">
        <f t="shared" si="77"/>
        <v>#DIV/0!</v>
      </c>
      <c r="N588" s="313"/>
      <c r="O588" s="313"/>
      <c r="P588" s="313"/>
      <c r="Q588" s="313"/>
    </row>
    <row r="589" spans="1:17" ht="89.25" x14ac:dyDescent="0.25">
      <c r="A589" s="301"/>
      <c r="B589" s="306"/>
      <c r="C589" s="107" t="s">
        <v>221</v>
      </c>
      <c r="D589" s="108" t="s">
        <v>222</v>
      </c>
      <c r="E589" s="115" t="s">
        <v>223</v>
      </c>
      <c r="F589" s="106" t="s">
        <v>224</v>
      </c>
      <c r="G589" s="109" t="s">
        <v>225</v>
      </c>
      <c r="H589" s="116" t="s">
        <v>105</v>
      </c>
      <c r="I589" s="311"/>
      <c r="J589" s="34"/>
      <c r="K589" s="34"/>
      <c r="L589" s="63" t="e">
        <f t="shared" si="76"/>
        <v>#DIV/0!</v>
      </c>
      <c r="M589" s="34" t="e">
        <f t="shared" ref="M589" si="79">IF(L589&lt;=84,"DEFICIENTE",IF(L589&lt;=89,"REGULAR",IF(L589&lt;=94,"BUENO","MUY BUENO")))</f>
        <v>#DIV/0!</v>
      </c>
      <c r="N589" s="85">
        <f>J589</f>
        <v>0</v>
      </c>
      <c r="O589" s="85">
        <f>K589</f>
        <v>0</v>
      </c>
      <c r="P589" s="85" t="e">
        <f>ROUND(((O589/N589)*100),0)</f>
        <v>#DIV/0!</v>
      </c>
      <c r="Q589" s="85" t="e">
        <f>IF(P589&lt;=84,"DEFICIENTE",IF(P589&lt;=89,"REGULAR",IF(P589&lt;=94,"BUENO","MUY BUENO")))</f>
        <v>#DIV/0!</v>
      </c>
    </row>
    <row r="590" spans="1:17" ht="16.5" x14ac:dyDescent="0.25">
      <c r="A590" s="36" t="s">
        <v>106</v>
      </c>
      <c r="B590" s="37"/>
      <c r="C590" s="38"/>
      <c r="D590" s="39"/>
      <c r="E590" s="40"/>
      <c r="F590" s="41"/>
      <c r="G590" s="42"/>
      <c r="H590" s="42"/>
      <c r="I590" s="43"/>
      <c r="J590" s="34"/>
      <c r="K590" s="34"/>
      <c r="L590" s="25"/>
      <c r="M590" s="34"/>
      <c r="N590" s="83"/>
      <c r="O590" s="83"/>
      <c r="P590" s="83"/>
      <c r="Q590" s="83"/>
    </row>
    <row r="591" spans="1:17" ht="25.5" x14ac:dyDescent="0.25">
      <c r="A591" s="314" t="s">
        <v>226</v>
      </c>
      <c r="B591" s="317" t="s">
        <v>107</v>
      </c>
      <c r="C591" s="44" t="s">
        <v>227</v>
      </c>
      <c r="D591" s="45" t="s">
        <v>108</v>
      </c>
      <c r="E591" s="117" t="s">
        <v>228</v>
      </c>
      <c r="F591" s="118" t="s">
        <v>229</v>
      </c>
      <c r="G591" s="119" t="s">
        <v>94</v>
      </c>
      <c r="H591" s="120" t="s">
        <v>94</v>
      </c>
      <c r="I591" s="320" t="s">
        <v>109</v>
      </c>
      <c r="J591" s="34"/>
      <c r="K591" s="34"/>
      <c r="L591" s="25" t="e">
        <f>ROUND(((K591/J591)*100),0)</f>
        <v>#DIV/0!</v>
      </c>
      <c r="M591" s="34" t="e">
        <f>IF(L591&lt;=84,"DEFICIENTE",IF(L591&lt;=89,"REGULAR",IF(L591&lt;=94,"BUENO","MUY BUENO")))</f>
        <v>#DIV/0!</v>
      </c>
      <c r="N591" s="6">
        <f>J591</f>
        <v>0</v>
      </c>
      <c r="O591" s="6">
        <f>K591</f>
        <v>0</v>
      </c>
      <c r="P591" s="6" t="e">
        <f>ROUND(((O591/N591)*100),0)</f>
        <v>#DIV/0!</v>
      </c>
      <c r="Q591" s="6" t="e">
        <f>IF(P591&lt;=84,"DEFICIENTE",IF(P591&lt;=89,"REGULAR",IF(P591&lt;=94,"BUENO","MUY BUENO")))</f>
        <v>#DIV/0!</v>
      </c>
    </row>
    <row r="592" spans="1:17" ht="25.5" x14ac:dyDescent="0.25">
      <c r="A592" s="315"/>
      <c r="B592" s="318"/>
      <c r="C592" s="323" t="s">
        <v>230</v>
      </c>
      <c r="D592" s="326" t="s">
        <v>110</v>
      </c>
      <c r="E592" s="121" t="s">
        <v>231</v>
      </c>
      <c r="F592" s="106" t="s">
        <v>232</v>
      </c>
      <c r="G592" s="122" t="s">
        <v>17</v>
      </c>
      <c r="H592" s="327" t="s">
        <v>111</v>
      </c>
      <c r="I592" s="321"/>
      <c r="J592" s="34"/>
      <c r="K592" s="34"/>
      <c r="L592" s="63" t="e">
        <f>ROUND(((K592/J592)*100),0)</f>
        <v>#DIV/0!</v>
      </c>
      <c r="M592" s="62" t="e">
        <f>IF(L592&lt;=84,"DEFICIENTE",IF(L592&lt;=89,"REGULAR",IF(L592&lt;=94,"BUENO","MUY BUENO")))</f>
        <v>#DIV/0!</v>
      </c>
      <c r="N592" s="312">
        <f>J592</f>
        <v>0</v>
      </c>
      <c r="O592" s="312">
        <f>K592</f>
        <v>0</v>
      </c>
      <c r="P592" s="312" t="e">
        <f>ROUND(((O592/N592)*100),0)</f>
        <v>#DIV/0!</v>
      </c>
      <c r="Q592" s="312" t="e">
        <f>IF(P592&lt;=84,"DEFICIENTE",IF(P592&lt;=89,"REGULAR",IF(P592&lt;=94,"BUENO","MUY BUENO")))</f>
        <v>#DIV/0!</v>
      </c>
    </row>
    <row r="593" spans="1:17" ht="36" x14ac:dyDescent="0.25">
      <c r="A593" s="315"/>
      <c r="B593" s="318"/>
      <c r="C593" s="324"/>
      <c r="D593" s="326"/>
      <c r="E593" s="121" t="s">
        <v>233</v>
      </c>
      <c r="F593" s="106" t="s">
        <v>234</v>
      </c>
      <c r="G593" s="122" t="s">
        <v>17</v>
      </c>
      <c r="H593" s="327"/>
      <c r="I593" s="321"/>
      <c r="J593" s="34"/>
      <c r="K593" s="34"/>
      <c r="L593" s="63" t="e">
        <f>ROUND(((K593/J593)*100),0)</f>
        <v>#DIV/0!</v>
      </c>
      <c r="M593" s="62" t="e">
        <f>IF(L593&lt;=84,"DEFICIENTE",IF(L593&lt;=89,"REGULAR",IF(L593&lt;=94,"BUENO","MUY BUENO")))</f>
        <v>#DIV/0!</v>
      </c>
      <c r="N593" s="328"/>
      <c r="O593" s="328"/>
      <c r="P593" s="328"/>
      <c r="Q593" s="328"/>
    </row>
    <row r="594" spans="1:17" ht="36" x14ac:dyDescent="0.25">
      <c r="A594" s="315"/>
      <c r="B594" s="318"/>
      <c r="C594" s="324"/>
      <c r="D594" s="326"/>
      <c r="E594" s="121" t="s">
        <v>235</v>
      </c>
      <c r="F594" s="106" t="s">
        <v>236</v>
      </c>
      <c r="G594" s="122" t="s">
        <v>17</v>
      </c>
      <c r="H594" s="327"/>
      <c r="I594" s="321"/>
      <c r="J594" s="34"/>
      <c r="K594" s="34"/>
      <c r="L594" s="63" t="e">
        <f>ROUND(((K594/J594)*100),0)</f>
        <v>#DIV/0!</v>
      </c>
      <c r="M594" s="62" t="e">
        <f>IF(L594&lt;=84,"DEFICIENTE",IF(L594&lt;=89,"REGULAR",IF(L594&lt;=94,"BUENO","MUY BUENO")))</f>
        <v>#DIV/0!</v>
      </c>
      <c r="N594" s="328"/>
      <c r="O594" s="328"/>
      <c r="P594" s="328"/>
      <c r="Q594" s="328"/>
    </row>
    <row r="595" spans="1:17" ht="36" x14ac:dyDescent="0.25">
      <c r="A595" s="316"/>
      <c r="B595" s="319"/>
      <c r="C595" s="325"/>
      <c r="D595" s="326"/>
      <c r="E595" s="121" t="s">
        <v>237</v>
      </c>
      <c r="F595" s="106" t="s">
        <v>238</v>
      </c>
      <c r="G595" s="122" t="s">
        <v>17</v>
      </c>
      <c r="H595" s="327"/>
      <c r="I595" s="322"/>
      <c r="J595" s="34"/>
      <c r="K595" s="34"/>
      <c r="L595" s="63" t="e">
        <f>ROUND(((K595/J595)*100),0)</f>
        <v>#DIV/0!</v>
      </c>
      <c r="M595" s="62" t="e">
        <f>IF(L595&lt;=84,"DEFICIENTE",IF(L595&lt;=89,"REGULAR",IF(L595&lt;=94,"BUENO","MUY BUENO")))</f>
        <v>#DIV/0!</v>
      </c>
      <c r="N595" s="329"/>
      <c r="O595" s="329"/>
      <c r="P595" s="329"/>
      <c r="Q595" s="329"/>
    </row>
    <row r="597" spans="1:17" ht="18.75" x14ac:dyDescent="0.25">
      <c r="A597" s="46" t="s">
        <v>122</v>
      </c>
      <c r="B597" s="47"/>
      <c r="C597" s="48"/>
      <c r="D597" s="49"/>
      <c r="E597" s="47"/>
      <c r="F597" s="50"/>
      <c r="G597" s="51"/>
      <c r="H597" s="52"/>
      <c r="I597" s="53"/>
      <c r="J597" s="54"/>
      <c r="K597" s="54"/>
      <c r="L597" s="55"/>
      <c r="M597" s="58"/>
      <c r="N597" s="59"/>
      <c r="O597" s="59"/>
      <c r="P597" s="60"/>
      <c r="Q597" s="61"/>
    </row>
    <row r="598" spans="1:17" x14ac:dyDescent="0.25">
      <c r="A598" s="80" t="s">
        <v>91</v>
      </c>
      <c r="B598" s="64"/>
      <c r="C598" s="64"/>
      <c r="D598" s="64"/>
      <c r="E598" s="64"/>
      <c r="F598" s="64"/>
      <c r="G598" s="64"/>
      <c r="H598" s="64"/>
      <c r="I598" s="64"/>
      <c r="J598" s="64"/>
      <c r="K598" s="64"/>
      <c r="L598" s="64"/>
      <c r="M598" s="64"/>
      <c r="N598" s="65"/>
      <c r="O598" s="65"/>
      <c r="P598" s="66"/>
      <c r="Q598" s="67"/>
    </row>
    <row r="599" spans="1:17" ht="36" x14ac:dyDescent="0.25">
      <c r="A599" s="345" t="s">
        <v>12</v>
      </c>
      <c r="B599" s="347" t="s">
        <v>92</v>
      </c>
      <c r="C599" s="348" t="s">
        <v>150</v>
      </c>
      <c r="D599" s="349" t="s">
        <v>93</v>
      </c>
      <c r="E599" s="101" t="s">
        <v>151</v>
      </c>
      <c r="F599" s="102" t="s">
        <v>152</v>
      </c>
      <c r="G599" s="100" t="s">
        <v>153</v>
      </c>
      <c r="H599" s="351" t="s">
        <v>94</v>
      </c>
      <c r="I599" s="352" t="s">
        <v>95</v>
      </c>
      <c r="J599" s="92"/>
      <c r="K599" s="62"/>
      <c r="L599" s="63" t="e">
        <f>ROUND(((K599/J599)*100),0)</f>
        <v>#DIV/0!</v>
      </c>
      <c r="M599" s="62" t="e">
        <f>IF(L599&lt;=84,"DEFICIENTE",IF(L599&lt;=89,"REGULAR",IF(L599&lt;=94,"BUENO","MUY BUENO")))</f>
        <v>#DIV/0!</v>
      </c>
      <c r="N599" s="355">
        <f>J599</f>
        <v>0</v>
      </c>
      <c r="O599" s="355">
        <f>K599</f>
        <v>0</v>
      </c>
      <c r="P599" s="355" t="e">
        <f>ROUND(((O599/N599)*100),0)</f>
        <v>#DIV/0!</v>
      </c>
      <c r="Q599" s="355" t="e">
        <f>IF(P599&lt;=84,"DEFICIENTE",IF(P599&lt;=89,"REGULAR",IF(P599&lt;=94,"BUENO","MUY BUENO")))</f>
        <v>#DIV/0!</v>
      </c>
    </row>
    <row r="600" spans="1:17" ht="60" x14ac:dyDescent="0.25">
      <c r="A600" s="345"/>
      <c r="B600" s="347"/>
      <c r="C600" s="348"/>
      <c r="D600" s="350"/>
      <c r="E600" s="103" t="s">
        <v>154</v>
      </c>
      <c r="F600" s="94" t="s">
        <v>142</v>
      </c>
      <c r="G600" s="104" t="s">
        <v>153</v>
      </c>
      <c r="H600" s="351"/>
      <c r="I600" s="353"/>
      <c r="J600" s="93"/>
      <c r="K600" s="56"/>
      <c r="L600" s="57"/>
      <c r="M600" s="56"/>
      <c r="N600" s="356"/>
      <c r="O600" s="356"/>
      <c r="P600" s="356"/>
      <c r="Q600" s="356"/>
    </row>
    <row r="601" spans="1:17" ht="60" x14ac:dyDescent="0.25">
      <c r="A601" s="345"/>
      <c r="B601" s="347"/>
      <c r="C601" s="357" t="s">
        <v>155</v>
      </c>
      <c r="D601" s="360" t="s">
        <v>96</v>
      </c>
      <c r="E601" s="95" t="s">
        <v>143</v>
      </c>
      <c r="F601" s="96" t="s">
        <v>144</v>
      </c>
      <c r="G601" s="97" t="s">
        <v>145</v>
      </c>
      <c r="H601" s="363" t="s">
        <v>94</v>
      </c>
      <c r="I601" s="353"/>
      <c r="J601" s="93"/>
      <c r="K601" s="56"/>
      <c r="L601" s="57"/>
      <c r="M601" s="56"/>
      <c r="N601" s="355">
        <f>J603</f>
        <v>0</v>
      </c>
      <c r="O601" s="355">
        <f>K603</f>
        <v>0</v>
      </c>
      <c r="P601" s="355" t="e">
        <f>ROUND(((O601/N601)*100),0)</f>
        <v>#DIV/0!</v>
      </c>
      <c r="Q601" s="355" t="e">
        <f>IF(P601&lt;=84,"DEFICIENTE",IF(P601&lt;=89,"REGULAR",IF(P601&lt;=94,"BUENO","MUY BUENO")))</f>
        <v>#DIV/0!</v>
      </c>
    </row>
    <row r="602" spans="1:17" ht="48" x14ac:dyDescent="0.25">
      <c r="A602" s="345"/>
      <c r="B602" s="347"/>
      <c r="C602" s="358"/>
      <c r="D602" s="361"/>
      <c r="E602" s="95" t="s">
        <v>146</v>
      </c>
      <c r="F602" s="96" t="s">
        <v>147</v>
      </c>
      <c r="G602" s="97" t="s">
        <v>145</v>
      </c>
      <c r="H602" s="363"/>
      <c r="I602" s="353"/>
      <c r="J602" s="93"/>
      <c r="K602" s="56"/>
      <c r="L602" s="57"/>
      <c r="M602" s="56"/>
      <c r="N602" s="364"/>
      <c r="O602" s="364"/>
      <c r="P602" s="364"/>
      <c r="Q602" s="364"/>
    </row>
    <row r="603" spans="1:17" ht="60" x14ac:dyDescent="0.25">
      <c r="A603" s="346"/>
      <c r="B603" s="347"/>
      <c r="C603" s="359"/>
      <c r="D603" s="362"/>
      <c r="E603" s="98" t="s">
        <v>148</v>
      </c>
      <c r="F603" s="99" t="s">
        <v>149</v>
      </c>
      <c r="G603" s="100" t="s">
        <v>145</v>
      </c>
      <c r="H603" s="363"/>
      <c r="I603" s="354"/>
      <c r="J603" s="93"/>
      <c r="K603" s="34"/>
      <c r="L603" s="63" t="e">
        <f t="shared" ref="L603:L618" si="80">ROUND(((K603/J603)*100),0)</f>
        <v>#DIV/0!</v>
      </c>
      <c r="M603" s="34"/>
      <c r="N603" s="356"/>
      <c r="O603" s="356"/>
      <c r="P603" s="356"/>
      <c r="Q603" s="356"/>
    </row>
    <row r="604" spans="1:17" ht="24" x14ac:dyDescent="0.25">
      <c r="A604" s="300" t="s">
        <v>14</v>
      </c>
      <c r="B604" s="365" t="s">
        <v>156</v>
      </c>
      <c r="C604" s="323" t="s">
        <v>157</v>
      </c>
      <c r="D604" s="368" t="s">
        <v>158</v>
      </c>
      <c r="E604" s="98" t="s">
        <v>159</v>
      </c>
      <c r="F604" s="105" t="s">
        <v>160</v>
      </c>
      <c r="G604" s="100" t="s">
        <v>161</v>
      </c>
      <c r="H604" s="351" t="s">
        <v>97</v>
      </c>
      <c r="I604" s="304" t="s">
        <v>98</v>
      </c>
      <c r="J604" s="93"/>
      <c r="K604" s="34"/>
      <c r="L604" s="63" t="e">
        <f t="shared" si="80"/>
        <v>#DIV/0!</v>
      </c>
      <c r="M604" s="62" t="e">
        <f t="shared" ref="M604:M617" si="81">IF(L604&lt;=84,"DEFICIENTE",IF(L604&lt;=89,"REGULAR",IF(L604&lt;=94,"BUENO","MUY BUENO")))</f>
        <v>#DIV/0!</v>
      </c>
      <c r="N604" s="330">
        <f>J606</f>
        <v>0</v>
      </c>
      <c r="O604" s="330">
        <f>K606</f>
        <v>0</v>
      </c>
      <c r="P604" s="338" t="e">
        <f>ROUND(((O604/N604)*100),0)</f>
        <v>#DIV/0!</v>
      </c>
      <c r="Q604" s="338" t="e">
        <f>IF(P604&lt;=84,"DEFICIENTE",IF(P604&lt;=89,"REGULAR",IF(P604&lt;=94,"BUENO","MUY BUENO")))</f>
        <v>#DIV/0!</v>
      </c>
    </row>
    <row r="605" spans="1:17" ht="36" x14ac:dyDescent="0.25">
      <c r="A605" s="301"/>
      <c r="B605" s="366"/>
      <c r="C605" s="324"/>
      <c r="D605" s="349"/>
      <c r="E605" s="98" t="s">
        <v>162</v>
      </c>
      <c r="F605" s="105" t="s">
        <v>163</v>
      </c>
      <c r="G605" s="100" t="s">
        <v>164</v>
      </c>
      <c r="H605" s="351"/>
      <c r="I605" s="305"/>
      <c r="J605" s="93"/>
      <c r="K605" s="34"/>
      <c r="L605" s="63" t="e">
        <f t="shared" si="80"/>
        <v>#DIV/0!</v>
      </c>
      <c r="M605" s="62" t="e">
        <f t="shared" si="81"/>
        <v>#DIV/0!</v>
      </c>
      <c r="N605" s="331"/>
      <c r="O605" s="331"/>
      <c r="P605" s="339"/>
      <c r="Q605" s="339"/>
    </row>
    <row r="606" spans="1:17" ht="36" x14ac:dyDescent="0.25">
      <c r="A606" s="301"/>
      <c r="B606" s="366"/>
      <c r="C606" s="324"/>
      <c r="D606" s="349"/>
      <c r="E606" s="98" t="s">
        <v>165</v>
      </c>
      <c r="F606" s="105" t="s">
        <v>166</v>
      </c>
      <c r="G606" s="100" t="s">
        <v>167</v>
      </c>
      <c r="H606" s="351"/>
      <c r="I606" s="305"/>
      <c r="J606" s="93"/>
      <c r="K606" s="34"/>
      <c r="L606" s="63" t="e">
        <f t="shared" si="80"/>
        <v>#DIV/0!</v>
      </c>
      <c r="M606" s="62" t="e">
        <f t="shared" si="81"/>
        <v>#DIV/0!</v>
      </c>
      <c r="N606" s="331"/>
      <c r="O606" s="331"/>
      <c r="P606" s="339"/>
      <c r="Q606" s="339"/>
    </row>
    <row r="607" spans="1:17" ht="48" x14ac:dyDescent="0.25">
      <c r="A607" s="301"/>
      <c r="B607" s="366"/>
      <c r="C607" s="357" t="s">
        <v>168</v>
      </c>
      <c r="D607" s="308" t="s">
        <v>169</v>
      </c>
      <c r="E607" s="98" t="s">
        <v>170</v>
      </c>
      <c r="F607" s="105" t="s">
        <v>171</v>
      </c>
      <c r="G607" s="100" t="s">
        <v>172</v>
      </c>
      <c r="H607" s="363" t="s">
        <v>173</v>
      </c>
      <c r="I607" s="305"/>
      <c r="J607" s="93"/>
      <c r="K607" s="34"/>
      <c r="L607" s="63" t="e">
        <f t="shared" si="80"/>
        <v>#DIV/0!</v>
      </c>
      <c r="M607" s="62" t="e">
        <f t="shared" si="81"/>
        <v>#DIV/0!</v>
      </c>
      <c r="N607" s="330">
        <f>J607</f>
        <v>0</v>
      </c>
      <c r="O607" s="330">
        <f>K607</f>
        <v>0</v>
      </c>
      <c r="P607" s="330" t="e">
        <f>ROUND(((O607/N607)*100),0)</f>
        <v>#DIV/0!</v>
      </c>
      <c r="Q607" s="330" t="e">
        <f>IF(P607&lt;=84,"DEFICIENTE",IF(P607&lt;=89,"REGULAR",IF(P607&lt;=94,"BUENO","MUY BUENO")))</f>
        <v>#DIV/0!</v>
      </c>
    </row>
    <row r="608" spans="1:17" ht="72" x14ac:dyDescent="0.25">
      <c r="A608" s="301"/>
      <c r="B608" s="366"/>
      <c r="C608" s="358"/>
      <c r="D608" s="308"/>
      <c r="E608" s="98" t="s">
        <v>174</v>
      </c>
      <c r="F608" s="105" t="s">
        <v>175</v>
      </c>
      <c r="G608" s="100" t="s">
        <v>176</v>
      </c>
      <c r="H608" s="363"/>
      <c r="I608" s="305"/>
      <c r="J608" s="93"/>
      <c r="K608" s="34"/>
      <c r="L608" s="63" t="e">
        <f t="shared" si="80"/>
        <v>#DIV/0!</v>
      </c>
      <c r="M608" s="62" t="e">
        <f t="shared" si="81"/>
        <v>#DIV/0!</v>
      </c>
      <c r="N608" s="331"/>
      <c r="O608" s="331"/>
      <c r="P608" s="331"/>
      <c r="Q608" s="331"/>
    </row>
    <row r="609" spans="1:17" ht="72" x14ac:dyDescent="0.25">
      <c r="A609" s="301"/>
      <c r="B609" s="366"/>
      <c r="C609" s="332" t="s">
        <v>177</v>
      </c>
      <c r="D609" s="334" t="s">
        <v>178</v>
      </c>
      <c r="E609" s="98" t="s">
        <v>179</v>
      </c>
      <c r="F609" s="105" t="s">
        <v>180</v>
      </c>
      <c r="G609" s="100" t="s">
        <v>176</v>
      </c>
      <c r="H609" s="336" t="s">
        <v>181</v>
      </c>
      <c r="I609" s="305"/>
      <c r="J609" s="93"/>
      <c r="K609" s="68"/>
      <c r="L609" s="63" t="e">
        <f t="shared" si="80"/>
        <v>#DIV/0!</v>
      </c>
      <c r="M609" s="62" t="e">
        <f t="shared" si="81"/>
        <v>#DIV/0!</v>
      </c>
      <c r="N609" s="338">
        <f>J609</f>
        <v>0</v>
      </c>
      <c r="O609" s="338">
        <f>K609</f>
        <v>0</v>
      </c>
      <c r="P609" s="330" t="e">
        <f>ROUND(((O609/N609)*100),0)</f>
        <v>#DIV/0!</v>
      </c>
      <c r="Q609" s="330" t="e">
        <f>IF(P609&lt;=84,"DEFICIENTE",IF(P609&lt;=89,"REGULAR",IF(P609&lt;=94,"BUENO","MUY BUENO")))</f>
        <v>#DIV/0!</v>
      </c>
    </row>
    <row r="610" spans="1:17" ht="36" x14ac:dyDescent="0.25">
      <c r="A610" s="301"/>
      <c r="B610" s="367"/>
      <c r="C610" s="333"/>
      <c r="D610" s="335"/>
      <c r="E610" s="98" t="s">
        <v>182</v>
      </c>
      <c r="F610" s="105" t="s">
        <v>183</v>
      </c>
      <c r="G610" s="100" t="s">
        <v>184</v>
      </c>
      <c r="H610" s="337"/>
      <c r="I610" s="305"/>
      <c r="J610" s="93"/>
      <c r="K610" s="68"/>
      <c r="L610" s="63" t="e">
        <f t="shared" si="80"/>
        <v>#DIV/0!</v>
      </c>
      <c r="M610" s="62" t="e">
        <f t="shared" si="81"/>
        <v>#DIV/0!</v>
      </c>
      <c r="N610" s="339"/>
      <c r="O610" s="339"/>
      <c r="P610" s="331"/>
      <c r="Q610" s="331"/>
    </row>
    <row r="611" spans="1:17" ht="60" x14ac:dyDescent="0.25">
      <c r="A611" s="300" t="s">
        <v>15</v>
      </c>
      <c r="B611" s="340" t="s">
        <v>185</v>
      </c>
      <c r="C611" s="307" t="s">
        <v>186</v>
      </c>
      <c r="D611" s="308" t="s">
        <v>187</v>
      </c>
      <c r="E611" s="98" t="s">
        <v>188</v>
      </c>
      <c r="F611" s="106" t="s">
        <v>189</v>
      </c>
      <c r="G611" s="100" t="s">
        <v>190</v>
      </c>
      <c r="H611" s="342" t="s">
        <v>191</v>
      </c>
      <c r="I611" s="343" t="s">
        <v>99</v>
      </c>
      <c r="J611" s="93"/>
      <c r="K611" s="68"/>
      <c r="L611" s="63" t="e">
        <f t="shared" si="80"/>
        <v>#DIV/0!</v>
      </c>
      <c r="M611" s="62" t="e">
        <f t="shared" si="81"/>
        <v>#DIV/0!</v>
      </c>
      <c r="N611" s="338">
        <f>J611</f>
        <v>0</v>
      </c>
      <c r="O611" s="338">
        <f>K611</f>
        <v>0</v>
      </c>
      <c r="P611" s="330" t="e">
        <f>ROUND(((O611/N611)*100),0)</f>
        <v>#DIV/0!</v>
      </c>
      <c r="Q611" s="330" t="e">
        <f>IF(P611&lt;=84,"DEFICIENTE",IF(P611&lt;=89,"REGULAR",IF(P611&lt;=94,"BUENO","MUY BUENO")))</f>
        <v>#DIV/0!</v>
      </c>
    </row>
    <row r="612" spans="1:17" ht="36" x14ac:dyDescent="0.25">
      <c r="A612" s="301"/>
      <c r="B612" s="341"/>
      <c r="C612" s="307"/>
      <c r="D612" s="308"/>
      <c r="E612" s="98" t="s">
        <v>192</v>
      </c>
      <c r="F612" s="106" t="s">
        <v>193</v>
      </c>
      <c r="G612" s="100" t="s">
        <v>194</v>
      </c>
      <c r="H612" s="342"/>
      <c r="I612" s="344"/>
      <c r="J612" s="93"/>
      <c r="K612" s="68"/>
      <c r="L612" s="63" t="e">
        <f t="shared" si="80"/>
        <v>#DIV/0!</v>
      </c>
      <c r="M612" s="62" t="e">
        <f t="shared" si="81"/>
        <v>#DIV/0!</v>
      </c>
      <c r="N612" s="339"/>
      <c r="O612" s="339"/>
      <c r="P612" s="331"/>
      <c r="Q612" s="331"/>
    </row>
    <row r="613" spans="1:17" ht="72" x14ac:dyDescent="0.25">
      <c r="A613" s="300" t="s">
        <v>16</v>
      </c>
      <c r="B613" s="302" t="s">
        <v>195</v>
      </c>
      <c r="C613" s="107" t="s">
        <v>196</v>
      </c>
      <c r="D613" s="108" t="s">
        <v>197</v>
      </c>
      <c r="E613" s="98" t="s">
        <v>198</v>
      </c>
      <c r="F613" s="106" t="s">
        <v>199</v>
      </c>
      <c r="G613" s="109" t="s">
        <v>200</v>
      </c>
      <c r="H613" s="110" t="s">
        <v>100</v>
      </c>
      <c r="I613" s="304" t="s">
        <v>95</v>
      </c>
      <c r="J613" s="93">
        <v>2</v>
      </c>
      <c r="K613" s="34"/>
      <c r="L613" s="63">
        <f t="shared" si="80"/>
        <v>0</v>
      </c>
      <c r="M613" s="62" t="str">
        <f t="shared" si="81"/>
        <v>DEFICIENTE</v>
      </c>
      <c r="N613" s="84">
        <f t="shared" ref="N613:O615" si="82">J613</f>
        <v>2</v>
      </c>
      <c r="O613" s="84">
        <f t="shared" si="82"/>
        <v>0</v>
      </c>
      <c r="P613" s="84">
        <f>ROUND(((O613/N613)*100),0)</f>
        <v>0</v>
      </c>
      <c r="Q613" s="84" t="str">
        <f>IF(P613&lt;=84,"DEFICIENTE",IF(P613&lt;=89,"REGULAR",IF(P613&lt;=94,"BUENO","MUY BUENO")))</f>
        <v>DEFICIENTE</v>
      </c>
    </row>
    <row r="614" spans="1:17" ht="108" x14ac:dyDescent="0.25">
      <c r="A614" s="301"/>
      <c r="B614" s="303"/>
      <c r="C614" s="111" t="s">
        <v>201</v>
      </c>
      <c r="D614" s="112" t="s">
        <v>202</v>
      </c>
      <c r="E614" s="98" t="s">
        <v>203</v>
      </c>
      <c r="F614" s="106" t="s">
        <v>204</v>
      </c>
      <c r="G614" s="109" t="s">
        <v>205</v>
      </c>
      <c r="H614" s="113" t="s">
        <v>101</v>
      </c>
      <c r="I614" s="305"/>
      <c r="J614" s="34"/>
      <c r="K614" s="34"/>
      <c r="L614" s="63" t="e">
        <f t="shared" si="80"/>
        <v>#DIV/0!</v>
      </c>
      <c r="M614" s="62" t="e">
        <f t="shared" si="81"/>
        <v>#DIV/0!</v>
      </c>
      <c r="N614" s="84">
        <f t="shared" si="82"/>
        <v>0</v>
      </c>
      <c r="O614" s="84">
        <f t="shared" si="82"/>
        <v>0</v>
      </c>
      <c r="P614" s="84" t="e">
        <f>ROUND(((O614/N614)*100),0)</f>
        <v>#DIV/0!</v>
      </c>
      <c r="Q614" s="84" t="e">
        <f>IF(P614&lt;=84,"DEFICIENTE",IF(P614&lt;=89,"REGULAR",IF(P614&lt;=94,"BUENO","MUY BUENO")))</f>
        <v>#DIV/0!</v>
      </c>
    </row>
    <row r="615" spans="1:17" ht="120" x14ac:dyDescent="0.25">
      <c r="A615" s="301"/>
      <c r="B615" s="303"/>
      <c r="C615" s="107" t="s">
        <v>206</v>
      </c>
      <c r="D615" s="108" t="s">
        <v>207</v>
      </c>
      <c r="E615" s="98" t="s">
        <v>208</v>
      </c>
      <c r="F615" s="106" t="s">
        <v>209</v>
      </c>
      <c r="G615" s="109" t="s">
        <v>210</v>
      </c>
      <c r="H615" s="114" t="s">
        <v>211</v>
      </c>
      <c r="I615" s="305"/>
      <c r="J615" s="34"/>
      <c r="K615" s="34"/>
      <c r="L615" s="63" t="e">
        <f t="shared" si="80"/>
        <v>#DIV/0!</v>
      </c>
      <c r="M615" s="62" t="e">
        <f t="shared" si="81"/>
        <v>#DIV/0!</v>
      </c>
      <c r="N615" s="85">
        <f t="shared" si="82"/>
        <v>0</v>
      </c>
      <c r="O615" s="85">
        <f t="shared" si="82"/>
        <v>0</v>
      </c>
      <c r="P615" s="85" t="e">
        <f>ROUND(((O615/N615)*100),0)</f>
        <v>#DIV/0!</v>
      </c>
      <c r="Q615" s="85" t="e">
        <f>IF(P615&lt;=84,"DEFICIENTE",IF(P615&lt;=89,"REGULAR",IF(P615&lt;=94,"BUENO","MUY BUENO")))</f>
        <v>#DIV/0!</v>
      </c>
    </row>
    <row r="616" spans="1:17" ht="60" x14ac:dyDescent="0.25">
      <c r="A616" s="300" t="s">
        <v>102</v>
      </c>
      <c r="B616" s="306" t="s">
        <v>212</v>
      </c>
      <c r="C616" s="307" t="s">
        <v>213</v>
      </c>
      <c r="D616" s="308" t="s">
        <v>214</v>
      </c>
      <c r="E616" s="98" t="s">
        <v>215</v>
      </c>
      <c r="F616" s="106" t="s">
        <v>216</v>
      </c>
      <c r="G616" s="100" t="s">
        <v>217</v>
      </c>
      <c r="H616" s="309" t="s">
        <v>103</v>
      </c>
      <c r="I616" s="310" t="s">
        <v>104</v>
      </c>
      <c r="J616" s="34"/>
      <c r="K616" s="34"/>
      <c r="L616" s="63" t="e">
        <f t="shared" si="80"/>
        <v>#DIV/0!</v>
      </c>
      <c r="M616" s="62" t="e">
        <f t="shared" si="81"/>
        <v>#DIV/0!</v>
      </c>
      <c r="N616" s="312">
        <f>J617</f>
        <v>0</v>
      </c>
      <c r="O616" s="312">
        <f>K617</f>
        <v>0</v>
      </c>
      <c r="P616" s="312" t="e">
        <f>ROUND(((O616/N616)*100),0)</f>
        <v>#DIV/0!</v>
      </c>
      <c r="Q616" s="312" t="e">
        <f>IF(P616&lt;=84,"DEFICIENTE",IF(P616&lt;=89,"REGULAR",IF(P616&lt;=94,"BUENO","MUY BUENO")))</f>
        <v>#DIV/0!</v>
      </c>
    </row>
    <row r="617" spans="1:17" ht="60" x14ac:dyDescent="0.25">
      <c r="A617" s="301"/>
      <c r="B617" s="306"/>
      <c r="C617" s="307"/>
      <c r="D617" s="308"/>
      <c r="E617" s="98" t="s">
        <v>218</v>
      </c>
      <c r="F617" s="106" t="s">
        <v>219</v>
      </c>
      <c r="G617" s="100" t="s">
        <v>220</v>
      </c>
      <c r="H617" s="309"/>
      <c r="I617" s="311"/>
      <c r="J617" s="34"/>
      <c r="K617" s="34"/>
      <c r="L617" s="63" t="e">
        <f t="shared" si="80"/>
        <v>#DIV/0!</v>
      </c>
      <c r="M617" s="62" t="e">
        <f t="shared" si="81"/>
        <v>#DIV/0!</v>
      </c>
      <c r="N617" s="313"/>
      <c r="O617" s="313"/>
      <c r="P617" s="313"/>
      <c r="Q617" s="313"/>
    </row>
    <row r="618" spans="1:17" ht="89.25" x14ac:dyDescent="0.25">
      <c r="A618" s="301"/>
      <c r="B618" s="306"/>
      <c r="C618" s="107" t="s">
        <v>221</v>
      </c>
      <c r="D618" s="108" t="s">
        <v>222</v>
      </c>
      <c r="E618" s="115" t="s">
        <v>223</v>
      </c>
      <c r="F618" s="106" t="s">
        <v>224</v>
      </c>
      <c r="G618" s="109" t="s">
        <v>225</v>
      </c>
      <c r="H618" s="116" t="s">
        <v>105</v>
      </c>
      <c r="I618" s="311"/>
      <c r="J618" s="34"/>
      <c r="K618" s="34"/>
      <c r="L618" s="63" t="e">
        <f t="shared" si="80"/>
        <v>#DIV/0!</v>
      </c>
      <c r="M618" s="34" t="e">
        <f t="shared" ref="M618" si="83">IF(L618&lt;=84,"DEFICIENTE",IF(L618&lt;=89,"REGULAR",IF(L618&lt;=94,"BUENO","MUY BUENO")))</f>
        <v>#DIV/0!</v>
      </c>
      <c r="N618" s="85">
        <f>J618</f>
        <v>0</v>
      </c>
      <c r="O618" s="85">
        <f>K618</f>
        <v>0</v>
      </c>
      <c r="P618" s="85" t="e">
        <f>ROUND(((O618/N618)*100),0)</f>
        <v>#DIV/0!</v>
      </c>
      <c r="Q618" s="85" t="e">
        <f>IF(P618&lt;=84,"DEFICIENTE",IF(P618&lt;=89,"REGULAR",IF(P618&lt;=94,"BUENO","MUY BUENO")))</f>
        <v>#DIV/0!</v>
      </c>
    </row>
    <row r="619" spans="1:17" ht="16.5" x14ac:dyDescent="0.25">
      <c r="A619" s="36" t="s">
        <v>106</v>
      </c>
      <c r="B619" s="37"/>
      <c r="C619" s="38"/>
      <c r="D619" s="39"/>
      <c r="E619" s="40"/>
      <c r="F619" s="41"/>
      <c r="G619" s="42"/>
      <c r="H619" s="42"/>
      <c r="I619" s="43"/>
      <c r="J619" s="34"/>
      <c r="K619" s="34"/>
      <c r="L619" s="25"/>
      <c r="M619" s="34"/>
      <c r="N619" s="83"/>
      <c r="O619" s="83"/>
      <c r="P619" s="83"/>
      <c r="Q619" s="83"/>
    </row>
    <row r="620" spans="1:17" ht="25.5" x14ac:dyDescent="0.25">
      <c r="A620" s="314" t="s">
        <v>226</v>
      </c>
      <c r="B620" s="317" t="s">
        <v>107</v>
      </c>
      <c r="C620" s="44" t="s">
        <v>227</v>
      </c>
      <c r="D620" s="45" t="s">
        <v>108</v>
      </c>
      <c r="E620" s="117" t="s">
        <v>228</v>
      </c>
      <c r="F620" s="118" t="s">
        <v>229</v>
      </c>
      <c r="G620" s="119" t="s">
        <v>94</v>
      </c>
      <c r="H620" s="120" t="s">
        <v>94</v>
      </c>
      <c r="I620" s="320" t="s">
        <v>109</v>
      </c>
      <c r="J620" s="34"/>
      <c r="K620" s="34"/>
      <c r="L620" s="25" t="e">
        <f>ROUND(((K620/J620)*100),0)</f>
        <v>#DIV/0!</v>
      </c>
      <c r="M620" s="34" t="e">
        <f>IF(L620&lt;=84,"DEFICIENTE",IF(L620&lt;=89,"REGULAR",IF(L620&lt;=94,"BUENO","MUY BUENO")))</f>
        <v>#DIV/0!</v>
      </c>
      <c r="N620" s="6">
        <f>J620</f>
        <v>0</v>
      </c>
      <c r="O620" s="6">
        <f>K620</f>
        <v>0</v>
      </c>
      <c r="P620" s="6" t="e">
        <f>ROUND(((O620/N620)*100),0)</f>
        <v>#DIV/0!</v>
      </c>
      <c r="Q620" s="6" t="e">
        <f>IF(P620&lt;=84,"DEFICIENTE",IF(P620&lt;=89,"REGULAR",IF(P620&lt;=94,"BUENO","MUY BUENO")))</f>
        <v>#DIV/0!</v>
      </c>
    </row>
    <row r="621" spans="1:17" ht="25.5" x14ac:dyDescent="0.25">
      <c r="A621" s="315"/>
      <c r="B621" s="318"/>
      <c r="C621" s="323" t="s">
        <v>230</v>
      </c>
      <c r="D621" s="326" t="s">
        <v>110</v>
      </c>
      <c r="E621" s="121" t="s">
        <v>231</v>
      </c>
      <c r="F621" s="106" t="s">
        <v>232</v>
      </c>
      <c r="G621" s="122" t="s">
        <v>17</v>
      </c>
      <c r="H621" s="327" t="s">
        <v>111</v>
      </c>
      <c r="I621" s="321"/>
      <c r="J621" s="34"/>
      <c r="K621" s="34"/>
      <c r="L621" s="63" t="e">
        <f>ROUND(((K621/J621)*100),0)</f>
        <v>#DIV/0!</v>
      </c>
      <c r="M621" s="62" t="e">
        <f>IF(L621&lt;=84,"DEFICIENTE",IF(L621&lt;=89,"REGULAR",IF(L621&lt;=94,"BUENO","MUY BUENO")))</f>
        <v>#DIV/0!</v>
      </c>
      <c r="N621" s="312">
        <f>J621</f>
        <v>0</v>
      </c>
      <c r="O621" s="312">
        <f>K621</f>
        <v>0</v>
      </c>
      <c r="P621" s="312" t="e">
        <f>ROUND(((O621/N621)*100),0)</f>
        <v>#DIV/0!</v>
      </c>
      <c r="Q621" s="312" t="e">
        <f>IF(P621&lt;=84,"DEFICIENTE",IF(P621&lt;=89,"REGULAR",IF(P621&lt;=94,"BUENO","MUY BUENO")))</f>
        <v>#DIV/0!</v>
      </c>
    </row>
    <row r="622" spans="1:17" ht="36" x14ac:dyDescent="0.25">
      <c r="A622" s="315"/>
      <c r="B622" s="318"/>
      <c r="C622" s="324"/>
      <c r="D622" s="326"/>
      <c r="E622" s="121" t="s">
        <v>233</v>
      </c>
      <c r="F622" s="106" t="s">
        <v>234</v>
      </c>
      <c r="G622" s="122" t="s">
        <v>17</v>
      </c>
      <c r="H622" s="327"/>
      <c r="I622" s="321"/>
      <c r="J622" s="34"/>
      <c r="K622" s="34"/>
      <c r="L622" s="63" t="e">
        <f>ROUND(((K622/J622)*100),0)</f>
        <v>#DIV/0!</v>
      </c>
      <c r="M622" s="62" t="e">
        <f>IF(L622&lt;=84,"DEFICIENTE",IF(L622&lt;=89,"REGULAR",IF(L622&lt;=94,"BUENO","MUY BUENO")))</f>
        <v>#DIV/0!</v>
      </c>
      <c r="N622" s="328"/>
      <c r="O622" s="328"/>
      <c r="P622" s="328"/>
      <c r="Q622" s="328"/>
    </row>
    <row r="623" spans="1:17" ht="36" x14ac:dyDescent="0.25">
      <c r="A623" s="315"/>
      <c r="B623" s="318"/>
      <c r="C623" s="324"/>
      <c r="D623" s="326"/>
      <c r="E623" s="121" t="s">
        <v>235</v>
      </c>
      <c r="F623" s="106" t="s">
        <v>236</v>
      </c>
      <c r="G623" s="122" t="s">
        <v>17</v>
      </c>
      <c r="H623" s="327"/>
      <c r="I623" s="321"/>
      <c r="J623" s="34"/>
      <c r="K623" s="34"/>
      <c r="L623" s="63" t="e">
        <f>ROUND(((K623/J623)*100),0)</f>
        <v>#DIV/0!</v>
      </c>
      <c r="M623" s="62" t="e">
        <f>IF(L623&lt;=84,"DEFICIENTE",IF(L623&lt;=89,"REGULAR",IF(L623&lt;=94,"BUENO","MUY BUENO")))</f>
        <v>#DIV/0!</v>
      </c>
      <c r="N623" s="328"/>
      <c r="O623" s="328"/>
      <c r="P623" s="328"/>
      <c r="Q623" s="328"/>
    </row>
    <row r="624" spans="1:17" ht="36" x14ac:dyDescent="0.25">
      <c r="A624" s="316"/>
      <c r="B624" s="319"/>
      <c r="C624" s="325"/>
      <c r="D624" s="326"/>
      <c r="E624" s="121" t="s">
        <v>237</v>
      </c>
      <c r="F624" s="106" t="s">
        <v>238</v>
      </c>
      <c r="G624" s="122" t="s">
        <v>17</v>
      </c>
      <c r="H624" s="327"/>
      <c r="I624" s="322"/>
      <c r="J624" s="34"/>
      <c r="K624" s="34"/>
      <c r="L624" s="63" t="e">
        <f>ROUND(((K624/J624)*100),0)</f>
        <v>#DIV/0!</v>
      </c>
      <c r="M624" s="62" t="e">
        <f>IF(L624&lt;=84,"DEFICIENTE",IF(L624&lt;=89,"REGULAR",IF(L624&lt;=94,"BUENO","MUY BUENO")))</f>
        <v>#DIV/0!</v>
      </c>
      <c r="N624" s="329"/>
      <c r="O624" s="329"/>
      <c r="P624" s="329"/>
      <c r="Q624" s="329"/>
    </row>
    <row r="626" spans="1:17" ht="18.75" x14ac:dyDescent="0.25">
      <c r="A626" s="46" t="s">
        <v>123</v>
      </c>
      <c r="B626" s="47"/>
      <c r="C626" s="48"/>
      <c r="D626" s="49"/>
      <c r="E626" s="47"/>
      <c r="F626" s="50"/>
      <c r="G626" s="51"/>
      <c r="H626" s="52"/>
      <c r="I626" s="53"/>
      <c r="J626" s="54"/>
      <c r="K626" s="54"/>
      <c r="L626" s="55"/>
      <c r="M626" s="58"/>
      <c r="N626" s="59"/>
      <c r="O626" s="59"/>
      <c r="P626" s="60"/>
      <c r="Q626" s="61"/>
    </row>
    <row r="627" spans="1:17" x14ac:dyDescent="0.25">
      <c r="A627" s="80" t="s">
        <v>91</v>
      </c>
      <c r="B627" s="64"/>
      <c r="C627" s="64"/>
      <c r="D627" s="64"/>
      <c r="E627" s="64"/>
      <c r="F627" s="64"/>
      <c r="G627" s="64"/>
      <c r="H627" s="64"/>
      <c r="I627" s="64"/>
      <c r="J627" s="64"/>
      <c r="K627" s="64"/>
      <c r="L627" s="64"/>
      <c r="M627" s="64"/>
      <c r="N627" s="65"/>
      <c r="O627" s="65"/>
      <c r="P627" s="66"/>
      <c r="Q627" s="67"/>
    </row>
    <row r="628" spans="1:17" ht="36" x14ac:dyDescent="0.25">
      <c r="A628" s="345" t="s">
        <v>12</v>
      </c>
      <c r="B628" s="347" t="s">
        <v>92</v>
      </c>
      <c r="C628" s="348" t="s">
        <v>150</v>
      </c>
      <c r="D628" s="349" t="s">
        <v>93</v>
      </c>
      <c r="E628" s="101" t="s">
        <v>151</v>
      </c>
      <c r="F628" s="102" t="s">
        <v>152</v>
      </c>
      <c r="G628" s="100" t="s">
        <v>153</v>
      </c>
      <c r="H628" s="351" t="s">
        <v>94</v>
      </c>
      <c r="I628" s="352" t="s">
        <v>95</v>
      </c>
      <c r="J628" s="92"/>
      <c r="K628" s="62"/>
      <c r="L628" s="63" t="e">
        <f>ROUND(((K628/J628)*100),0)</f>
        <v>#DIV/0!</v>
      </c>
      <c r="M628" s="62" t="e">
        <f>IF(L628&lt;=84,"DEFICIENTE",IF(L628&lt;=89,"REGULAR",IF(L628&lt;=94,"BUENO","MUY BUENO")))</f>
        <v>#DIV/0!</v>
      </c>
      <c r="N628" s="355">
        <f>J628</f>
        <v>0</v>
      </c>
      <c r="O628" s="355">
        <f>K628</f>
        <v>0</v>
      </c>
      <c r="P628" s="355" t="e">
        <f>ROUND(((O628/N628)*100),0)</f>
        <v>#DIV/0!</v>
      </c>
      <c r="Q628" s="355" t="e">
        <f>IF(P628&lt;=84,"DEFICIENTE",IF(P628&lt;=89,"REGULAR",IF(P628&lt;=94,"BUENO","MUY BUENO")))</f>
        <v>#DIV/0!</v>
      </c>
    </row>
    <row r="629" spans="1:17" ht="60" x14ac:dyDescent="0.25">
      <c r="A629" s="345"/>
      <c r="B629" s="347"/>
      <c r="C629" s="348"/>
      <c r="D629" s="350"/>
      <c r="E629" s="103" t="s">
        <v>154</v>
      </c>
      <c r="F629" s="94" t="s">
        <v>142</v>
      </c>
      <c r="G629" s="104" t="s">
        <v>153</v>
      </c>
      <c r="H629" s="351"/>
      <c r="I629" s="353"/>
      <c r="J629" s="93"/>
      <c r="K629" s="56"/>
      <c r="L629" s="57"/>
      <c r="M629" s="56"/>
      <c r="N629" s="356"/>
      <c r="O629" s="356"/>
      <c r="P629" s="356"/>
      <c r="Q629" s="356"/>
    </row>
    <row r="630" spans="1:17" ht="60" x14ac:dyDescent="0.25">
      <c r="A630" s="345"/>
      <c r="B630" s="347"/>
      <c r="C630" s="357" t="s">
        <v>155</v>
      </c>
      <c r="D630" s="360" t="s">
        <v>96</v>
      </c>
      <c r="E630" s="95" t="s">
        <v>143</v>
      </c>
      <c r="F630" s="96" t="s">
        <v>144</v>
      </c>
      <c r="G630" s="97" t="s">
        <v>145</v>
      </c>
      <c r="H630" s="363" t="s">
        <v>94</v>
      </c>
      <c r="I630" s="353"/>
      <c r="J630" s="93"/>
      <c r="K630" s="56"/>
      <c r="L630" s="57"/>
      <c r="M630" s="56"/>
      <c r="N630" s="355">
        <f>J632</f>
        <v>0</v>
      </c>
      <c r="O630" s="355">
        <f>K632</f>
        <v>0</v>
      </c>
      <c r="P630" s="355" t="e">
        <f>ROUND(((O630/N630)*100),0)</f>
        <v>#DIV/0!</v>
      </c>
      <c r="Q630" s="355" t="e">
        <f>IF(P630&lt;=84,"DEFICIENTE",IF(P630&lt;=89,"REGULAR",IF(P630&lt;=94,"BUENO","MUY BUENO")))</f>
        <v>#DIV/0!</v>
      </c>
    </row>
    <row r="631" spans="1:17" ht="48" x14ac:dyDescent="0.25">
      <c r="A631" s="345"/>
      <c r="B631" s="347"/>
      <c r="C631" s="358"/>
      <c r="D631" s="361"/>
      <c r="E631" s="95" t="s">
        <v>146</v>
      </c>
      <c r="F631" s="96" t="s">
        <v>147</v>
      </c>
      <c r="G631" s="97" t="s">
        <v>145</v>
      </c>
      <c r="H631" s="363"/>
      <c r="I631" s="353"/>
      <c r="J631" s="93"/>
      <c r="K631" s="56"/>
      <c r="L631" s="57"/>
      <c r="M631" s="56"/>
      <c r="N631" s="364"/>
      <c r="O631" s="364"/>
      <c r="P631" s="364"/>
      <c r="Q631" s="364"/>
    </row>
    <row r="632" spans="1:17" ht="60" x14ac:dyDescent="0.25">
      <c r="A632" s="346"/>
      <c r="B632" s="347"/>
      <c r="C632" s="359"/>
      <c r="D632" s="362"/>
      <c r="E632" s="98" t="s">
        <v>148</v>
      </c>
      <c r="F632" s="99" t="s">
        <v>149</v>
      </c>
      <c r="G632" s="100" t="s">
        <v>145</v>
      </c>
      <c r="H632" s="363"/>
      <c r="I632" s="354"/>
      <c r="J632" s="93"/>
      <c r="K632" s="34"/>
      <c r="L632" s="63" t="e">
        <f t="shared" ref="L632:L647" si="84">ROUND(((K632/J632)*100),0)</f>
        <v>#DIV/0!</v>
      </c>
      <c r="M632" s="34"/>
      <c r="N632" s="356"/>
      <c r="O632" s="356"/>
      <c r="P632" s="356"/>
      <c r="Q632" s="356"/>
    </row>
    <row r="633" spans="1:17" ht="24" x14ac:dyDescent="0.25">
      <c r="A633" s="300" t="s">
        <v>14</v>
      </c>
      <c r="B633" s="365" t="s">
        <v>156</v>
      </c>
      <c r="C633" s="323" t="s">
        <v>157</v>
      </c>
      <c r="D633" s="368" t="s">
        <v>158</v>
      </c>
      <c r="E633" s="98" t="s">
        <v>159</v>
      </c>
      <c r="F633" s="105" t="s">
        <v>160</v>
      </c>
      <c r="G633" s="100" t="s">
        <v>161</v>
      </c>
      <c r="H633" s="351" t="s">
        <v>97</v>
      </c>
      <c r="I633" s="304" t="s">
        <v>98</v>
      </c>
      <c r="J633" s="93"/>
      <c r="K633" s="34"/>
      <c r="L633" s="63" t="e">
        <f t="shared" si="84"/>
        <v>#DIV/0!</v>
      </c>
      <c r="M633" s="62" t="e">
        <f t="shared" ref="M633:M646" si="85">IF(L633&lt;=84,"DEFICIENTE",IF(L633&lt;=89,"REGULAR",IF(L633&lt;=94,"BUENO","MUY BUENO")))</f>
        <v>#DIV/0!</v>
      </c>
      <c r="N633" s="330">
        <f>J635</f>
        <v>0</v>
      </c>
      <c r="O633" s="330">
        <f>K635</f>
        <v>0</v>
      </c>
      <c r="P633" s="338" t="e">
        <f>ROUND(((O633/N633)*100),0)</f>
        <v>#DIV/0!</v>
      </c>
      <c r="Q633" s="338" t="e">
        <f>IF(P633&lt;=84,"DEFICIENTE",IF(P633&lt;=89,"REGULAR",IF(P633&lt;=94,"BUENO","MUY BUENO")))</f>
        <v>#DIV/0!</v>
      </c>
    </row>
    <row r="634" spans="1:17" ht="36" x14ac:dyDescent="0.25">
      <c r="A634" s="301"/>
      <c r="B634" s="366"/>
      <c r="C634" s="324"/>
      <c r="D634" s="349"/>
      <c r="E634" s="98" t="s">
        <v>162</v>
      </c>
      <c r="F634" s="105" t="s">
        <v>163</v>
      </c>
      <c r="G634" s="100" t="s">
        <v>164</v>
      </c>
      <c r="H634" s="351"/>
      <c r="I634" s="305"/>
      <c r="J634" s="93"/>
      <c r="K634" s="34"/>
      <c r="L634" s="63" t="e">
        <f t="shared" si="84"/>
        <v>#DIV/0!</v>
      </c>
      <c r="M634" s="62" t="e">
        <f t="shared" si="85"/>
        <v>#DIV/0!</v>
      </c>
      <c r="N634" s="331"/>
      <c r="O634" s="331"/>
      <c r="P634" s="339"/>
      <c r="Q634" s="339"/>
    </row>
    <row r="635" spans="1:17" ht="36" x14ac:dyDescent="0.25">
      <c r="A635" s="301"/>
      <c r="B635" s="366"/>
      <c r="C635" s="324"/>
      <c r="D635" s="349"/>
      <c r="E635" s="98" t="s">
        <v>165</v>
      </c>
      <c r="F635" s="105" t="s">
        <v>166</v>
      </c>
      <c r="G635" s="100" t="s">
        <v>167</v>
      </c>
      <c r="H635" s="351"/>
      <c r="I635" s="305"/>
      <c r="J635" s="93"/>
      <c r="K635" s="34"/>
      <c r="L635" s="63" t="e">
        <f t="shared" si="84"/>
        <v>#DIV/0!</v>
      </c>
      <c r="M635" s="62" t="e">
        <f t="shared" si="85"/>
        <v>#DIV/0!</v>
      </c>
      <c r="N635" s="331"/>
      <c r="O635" s="331"/>
      <c r="P635" s="339"/>
      <c r="Q635" s="339"/>
    </row>
    <row r="636" spans="1:17" ht="48" x14ac:dyDescent="0.25">
      <c r="A636" s="301"/>
      <c r="B636" s="366"/>
      <c r="C636" s="357" t="s">
        <v>168</v>
      </c>
      <c r="D636" s="308" t="s">
        <v>169</v>
      </c>
      <c r="E636" s="98" t="s">
        <v>170</v>
      </c>
      <c r="F636" s="105" t="s">
        <v>171</v>
      </c>
      <c r="G636" s="100" t="s">
        <v>172</v>
      </c>
      <c r="H636" s="363" t="s">
        <v>173</v>
      </c>
      <c r="I636" s="305"/>
      <c r="J636" s="93"/>
      <c r="K636" s="34"/>
      <c r="L636" s="63" t="e">
        <f t="shared" si="84"/>
        <v>#DIV/0!</v>
      </c>
      <c r="M636" s="62" t="e">
        <f t="shared" si="85"/>
        <v>#DIV/0!</v>
      </c>
      <c r="N636" s="330">
        <f>J636</f>
        <v>0</v>
      </c>
      <c r="O636" s="330">
        <f>K636</f>
        <v>0</v>
      </c>
      <c r="P636" s="330" t="e">
        <f>ROUND(((O636/N636)*100),0)</f>
        <v>#DIV/0!</v>
      </c>
      <c r="Q636" s="330" t="e">
        <f>IF(P636&lt;=84,"DEFICIENTE",IF(P636&lt;=89,"REGULAR",IF(P636&lt;=94,"BUENO","MUY BUENO")))</f>
        <v>#DIV/0!</v>
      </c>
    </row>
    <row r="637" spans="1:17" ht="72" x14ac:dyDescent="0.25">
      <c r="A637" s="301"/>
      <c r="B637" s="366"/>
      <c r="C637" s="358"/>
      <c r="D637" s="308"/>
      <c r="E637" s="98" t="s">
        <v>174</v>
      </c>
      <c r="F637" s="105" t="s">
        <v>175</v>
      </c>
      <c r="G637" s="100" t="s">
        <v>176</v>
      </c>
      <c r="H637" s="363"/>
      <c r="I637" s="305"/>
      <c r="J637" s="93"/>
      <c r="K637" s="34"/>
      <c r="L637" s="63" t="e">
        <f t="shared" si="84"/>
        <v>#DIV/0!</v>
      </c>
      <c r="M637" s="62" t="e">
        <f t="shared" si="85"/>
        <v>#DIV/0!</v>
      </c>
      <c r="N637" s="331"/>
      <c r="O637" s="331"/>
      <c r="P637" s="331"/>
      <c r="Q637" s="331"/>
    </row>
    <row r="638" spans="1:17" ht="72" x14ac:dyDescent="0.25">
      <c r="A638" s="301"/>
      <c r="B638" s="366"/>
      <c r="C638" s="332" t="s">
        <v>177</v>
      </c>
      <c r="D638" s="334" t="s">
        <v>178</v>
      </c>
      <c r="E638" s="98" t="s">
        <v>179</v>
      </c>
      <c r="F638" s="105" t="s">
        <v>180</v>
      </c>
      <c r="G638" s="100" t="s">
        <v>176</v>
      </c>
      <c r="H638" s="336" t="s">
        <v>181</v>
      </c>
      <c r="I638" s="305"/>
      <c r="J638" s="93"/>
      <c r="K638" s="68"/>
      <c r="L638" s="63" t="e">
        <f t="shared" si="84"/>
        <v>#DIV/0!</v>
      </c>
      <c r="M638" s="62" t="e">
        <f t="shared" si="85"/>
        <v>#DIV/0!</v>
      </c>
      <c r="N638" s="338">
        <f>J638</f>
        <v>0</v>
      </c>
      <c r="O638" s="338">
        <f>K638</f>
        <v>0</v>
      </c>
      <c r="P638" s="330" t="e">
        <f>ROUND(((O638/N638)*100),0)</f>
        <v>#DIV/0!</v>
      </c>
      <c r="Q638" s="330" t="e">
        <f>IF(P638&lt;=84,"DEFICIENTE",IF(P638&lt;=89,"REGULAR",IF(P638&lt;=94,"BUENO","MUY BUENO")))</f>
        <v>#DIV/0!</v>
      </c>
    </row>
    <row r="639" spans="1:17" ht="36" x14ac:dyDescent="0.25">
      <c r="A639" s="301"/>
      <c r="B639" s="367"/>
      <c r="C639" s="333"/>
      <c r="D639" s="335"/>
      <c r="E639" s="98" t="s">
        <v>182</v>
      </c>
      <c r="F639" s="105" t="s">
        <v>183</v>
      </c>
      <c r="G639" s="100" t="s">
        <v>184</v>
      </c>
      <c r="H639" s="337"/>
      <c r="I639" s="305"/>
      <c r="J639" s="93"/>
      <c r="K639" s="68"/>
      <c r="L639" s="63" t="e">
        <f t="shared" si="84"/>
        <v>#DIV/0!</v>
      </c>
      <c r="M639" s="62" t="e">
        <f t="shared" si="85"/>
        <v>#DIV/0!</v>
      </c>
      <c r="N639" s="339"/>
      <c r="O639" s="339"/>
      <c r="P639" s="331"/>
      <c r="Q639" s="331"/>
    </row>
    <row r="640" spans="1:17" ht="60" x14ac:dyDescent="0.25">
      <c r="A640" s="300" t="s">
        <v>15</v>
      </c>
      <c r="B640" s="340" t="s">
        <v>185</v>
      </c>
      <c r="C640" s="307" t="s">
        <v>186</v>
      </c>
      <c r="D640" s="308" t="s">
        <v>187</v>
      </c>
      <c r="E640" s="98" t="s">
        <v>188</v>
      </c>
      <c r="F640" s="106" t="s">
        <v>189</v>
      </c>
      <c r="G640" s="100" t="s">
        <v>190</v>
      </c>
      <c r="H640" s="342" t="s">
        <v>191</v>
      </c>
      <c r="I640" s="343" t="s">
        <v>99</v>
      </c>
      <c r="J640" s="93"/>
      <c r="K640" s="68"/>
      <c r="L640" s="63" t="e">
        <f t="shared" si="84"/>
        <v>#DIV/0!</v>
      </c>
      <c r="M640" s="62" t="e">
        <f t="shared" si="85"/>
        <v>#DIV/0!</v>
      </c>
      <c r="N640" s="338">
        <f>J640</f>
        <v>0</v>
      </c>
      <c r="O640" s="338">
        <f>K640</f>
        <v>0</v>
      </c>
      <c r="P640" s="330" t="e">
        <f>ROUND(((O640/N640)*100),0)</f>
        <v>#DIV/0!</v>
      </c>
      <c r="Q640" s="330" t="e">
        <f>IF(P640&lt;=84,"DEFICIENTE",IF(P640&lt;=89,"REGULAR",IF(P640&lt;=94,"BUENO","MUY BUENO")))</f>
        <v>#DIV/0!</v>
      </c>
    </row>
    <row r="641" spans="1:17" ht="36" x14ac:dyDescent="0.25">
      <c r="A641" s="301"/>
      <c r="B641" s="341"/>
      <c r="C641" s="307"/>
      <c r="D641" s="308"/>
      <c r="E641" s="98" t="s">
        <v>192</v>
      </c>
      <c r="F641" s="106" t="s">
        <v>193</v>
      </c>
      <c r="G641" s="100" t="s">
        <v>194</v>
      </c>
      <c r="H641" s="342"/>
      <c r="I641" s="344"/>
      <c r="J641" s="93"/>
      <c r="K641" s="68"/>
      <c r="L641" s="63" t="e">
        <f t="shared" si="84"/>
        <v>#DIV/0!</v>
      </c>
      <c r="M641" s="62" t="e">
        <f t="shared" si="85"/>
        <v>#DIV/0!</v>
      </c>
      <c r="N641" s="339"/>
      <c r="O641" s="339"/>
      <c r="P641" s="331"/>
      <c r="Q641" s="331"/>
    </row>
    <row r="642" spans="1:17" ht="72" x14ac:dyDescent="0.25">
      <c r="A642" s="300" t="s">
        <v>16</v>
      </c>
      <c r="B642" s="302" t="s">
        <v>195</v>
      </c>
      <c r="C642" s="107" t="s">
        <v>196</v>
      </c>
      <c r="D642" s="108" t="s">
        <v>197</v>
      </c>
      <c r="E642" s="98" t="s">
        <v>198</v>
      </c>
      <c r="F642" s="106" t="s">
        <v>199</v>
      </c>
      <c r="G642" s="109" t="s">
        <v>200</v>
      </c>
      <c r="H642" s="110" t="s">
        <v>100</v>
      </c>
      <c r="I642" s="304" t="s">
        <v>95</v>
      </c>
      <c r="J642" s="93">
        <v>2</v>
      </c>
      <c r="K642" s="34"/>
      <c r="L642" s="63">
        <f t="shared" si="84"/>
        <v>0</v>
      </c>
      <c r="M642" s="62" t="str">
        <f t="shared" si="85"/>
        <v>DEFICIENTE</v>
      </c>
      <c r="N642" s="84">
        <f t="shared" ref="N642:O644" si="86">J642</f>
        <v>2</v>
      </c>
      <c r="O642" s="84">
        <f t="shared" si="86"/>
        <v>0</v>
      </c>
      <c r="P642" s="84">
        <f>ROUND(((O642/N642)*100),0)</f>
        <v>0</v>
      </c>
      <c r="Q642" s="84" t="str">
        <f>IF(P642&lt;=84,"DEFICIENTE",IF(P642&lt;=89,"REGULAR",IF(P642&lt;=94,"BUENO","MUY BUENO")))</f>
        <v>DEFICIENTE</v>
      </c>
    </row>
    <row r="643" spans="1:17" ht="108" x14ac:dyDescent="0.25">
      <c r="A643" s="301"/>
      <c r="B643" s="303"/>
      <c r="C643" s="111" t="s">
        <v>201</v>
      </c>
      <c r="D643" s="112" t="s">
        <v>202</v>
      </c>
      <c r="E643" s="98" t="s">
        <v>203</v>
      </c>
      <c r="F643" s="106" t="s">
        <v>204</v>
      </c>
      <c r="G643" s="109" t="s">
        <v>205</v>
      </c>
      <c r="H643" s="113" t="s">
        <v>101</v>
      </c>
      <c r="I643" s="305"/>
      <c r="J643" s="34"/>
      <c r="K643" s="34"/>
      <c r="L643" s="63" t="e">
        <f t="shared" si="84"/>
        <v>#DIV/0!</v>
      </c>
      <c r="M643" s="62" t="e">
        <f t="shared" si="85"/>
        <v>#DIV/0!</v>
      </c>
      <c r="N643" s="84">
        <f t="shared" si="86"/>
        <v>0</v>
      </c>
      <c r="O643" s="84">
        <f t="shared" si="86"/>
        <v>0</v>
      </c>
      <c r="P643" s="84" t="e">
        <f>ROUND(((O643/N643)*100),0)</f>
        <v>#DIV/0!</v>
      </c>
      <c r="Q643" s="84" t="e">
        <f>IF(P643&lt;=84,"DEFICIENTE",IF(P643&lt;=89,"REGULAR",IF(P643&lt;=94,"BUENO","MUY BUENO")))</f>
        <v>#DIV/0!</v>
      </c>
    </row>
    <row r="644" spans="1:17" ht="120" x14ac:dyDescent="0.25">
      <c r="A644" s="301"/>
      <c r="B644" s="303"/>
      <c r="C644" s="107" t="s">
        <v>206</v>
      </c>
      <c r="D644" s="108" t="s">
        <v>207</v>
      </c>
      <c r="E644" s="98" t="s">
        <v>208</v>
      </c>
      <c r="F644" s="106" t="s">
        <v>209</v>
      </c>
      <c r="G644" s="109" t="s">
        <v>210</v>
      </c>
      <c r="H644" s="114" t="s">
        <v>211</v>
      </c>
      <c r="I644" s="305"/>
      <c r="J644" s="34"/>
      <c r="K644" s="34"/>
      <c r="L644" s="63" t="e">
        <f t="shared" si="84"/>
        <v>#DIV/0!</v>
      </c>
      <c r="M644" s="62" t="e">
        <f t="shared" si="85"/>
        <v>#DIV/0!</v>
      </c>
      <c r="N644" s="85">
        <f t="shared" si="86"/>
        <v>0</v>
      </c>
      <c r="O644" s="85">
        <f t="shared" si="86"/>
        <v>0</v>
      </c>
      <c r="P644" s="85" t="e">
        <f>ROUND(((O644/N644)*100),0)</f>
        <v>#DIV/0!</v>
      </c>
      <c r="Q644" s="85" t="e">
        <f>IF(P644&lt;=84,"DEFICIENTE",IF(P644&lt;=89,"REGULAR",IF(P644&lt;=94,"BUENO","MUY BUENO")))</f>
        <v>#DIV/0!</v>
      </c>
    </row>
    <row r="645" spans="1:17" ht="60" x14ac:dyDescent="0.25">
      <c r="A645" s="300" t="s">
        <v>102</v>
      </c>
      <c r="B645" s="306" t="s">
        <v>212</v>
      </c>
      <c r="C645" s="307" t="s">
        <v>213</v>
      </c>
      <c r="D645" s="308" t="s">
        <v>214</v>
      </c>
      <c r="E645" s="98" t="s">
        <v>215</v>
      </c>
      <c r="F645" s="106" t="s">
        <v>216</v>
      </c>
      <c r="G645" s="100" t="s">
        <v>217</v>
      </c>
      <c r="H645" s="309" t="s">
        <v>103</v>
      </c>
      <c r="I645" s="310" t="s">
        <v>104</v>
      </c>
      <c r="J645" s="34"/>
      <c r="K645" s="34"/>
      <c r="L645" s="63" t="e">
        <f t="shared" si="84"/>
        <v>#DIV/0!</v>
      </c>
      <c r="M645" s="62" t="e">
        <f t="shared" si="85"/>
        <v>#DIV/0!</v>
      </c>
      <c r="N645" s="312">
        <f>J646</f>
        <v>0</v>
      </c>
      <c r="O645" s="312">
        <f>K646</f>
        <v>0</v>
      </c>
      <c r="P645" s="312" t="e">
        <f>ROUND(((O645/N645)*100),0)</f>
        <v>#DIV/0!</v>
      </c>
      <c r="Q645" s="312" t="e">
        <f>IF(P645&lt;=84,"DEFICIENTE",IF(P645&lt;=89,"REGULAR",IF(P645&lt;=94,"BUENO","MUY BUENO")))</f>
        <v>#DIV/0!</v>
      </c>
    </row>
    <row r="646" spans="1:17" ht="60" x14ac:dyDescent="0.25">
      <c r="A646" s="301"/>
      <c r="B646" s="306"/>
      <c r="C646" s="307"/>
      <c r="D646" s="308"/>
      <c r="E646" s="98" t="s">
        <v>218</v>
      </c>
      <c r="F646" s="106" t="s">
        <v>219</v>
      </c>
      <c r="G646" s="100" t="s">
        <v>220</v>
      </c>
      <c r="H646" s="309"/>
      <c r="I646" s="311"/>
      <c r="J646" s="34"/>
      <c r="K646" s="34"/>
      <c r="L646" s="63" t="e">
        <f t="shared" si="84"/>
        <v>#DIV/0!</v>
      </c>
      <c r="M646" s="62" t="e">
        <f t="shared" si="85"/>
        <v>#DIV/0!</v>
      </c>
      <c r="N646" s="313"/>
      <c r="O646" s="313"/>
      <c r="P646" s="313"/>
      <c r="Q646" s="313"/>
    </row>
    <row r="647" spans="1:17" ht="89.25" x14ac:dyDescent="0.25">
      <c r="A647" s="301"/>
      <c r="B647" s="306"/>
      <c r="C647" s="107" t="s">
        <v>221</v>
      </c>
      <c r="D647" s="108" t="s">
        <v>222</v>
      </c>
      <c r="E647" s="115" t="s">
        <v>223</v>
      </c>
      <c r="F647" s="106" t="s">
        <v>224</v>
      </c>
      <c r="G647" s="109" t="s">
        <v>225</v>
      </c>
      <c r="H647" s="116" t="s">
        <v>105</v>
      </c>
      <c r="I647" s="311"/>
      <c r="J647" s="34"/>
      <c r="K647" s="34"/>
      <c r="L647" s="63" t="e">
        <f t="shared" si="84"/>
        <v>#DIV/0!</v>
      </c>
      <c r="M647" s="34" t="e">
        <f t="shared" ref="M647" si="87">IF(L647&lt;=84,"DEFICIENTE",IF(L647&lt;=89,"REGULAR",IF(L647&lt;=94,"BUENO","MUY BUENO")))</f>
        <v>#DIV/0!</v>
      </c>
      <c r="N647" s="85">
        <f>J647</f>
        <v>0</v>
      </c>
      <c r="O647" s="85">
        <f>K647</f>
        <v>0</v>
      </c>
      <c r="P647" s="85" t="e">
        <f>ROUND(((O647/N647)*100),0)</f>
        <v>#DIV/0!</v>
      </c>
      <c r="Q647" s="85" t="e">
        <f>IF(P647&lt;=84,"DEFICIENTE",IF(P647&lt;=89,"REGULAR",IF(P647&lt;=94,"BUENO","MUY BUENO")))</f>
        <v>#DIV/0!</v>
      </c>
    </row>
    <row r="648" spans="1:17" ht="16.5" x14ac:dyDescent="0.25">
      <c r="A648" s="36" t="s">
        <v>106</v>
      </c>
      <c r="B648" s="37"/>
      <c r="C648" s="38"/>
      <c r="D648" s="39"/>
      <c r="E648" s="40"/>
      <c r="F648" s="41"/>
      <c r="G648" s="42"/>
      <c r="H648" s="42"/>
      <c r="I648" s="43"/>
      <c r="J648" s="34"/>
      <c r="K648" s="34"/>
      <c r="L648" s="25"/>
      <c r="M648" s="34"/>
      <c r="N648" s="83"/>
      <c r="O648" s="83"/>
      <c r="P648" s="83"/>
      <c r="Q648" s="83"/>
    </row>
    <row r="649" spans="1:17" ht="25.5" x14ac:dyDescent="0.25">
      <c r="A649" s="314" t="s">
        <v>226</v>
      </c>
      <c r="B649" s="317" t="s">
        <v>107</v>
      </c>
      <c r="C649" s="44" t="s">
        <v>227</v>
      </c>
      <c r="D649" s="45" t="s">
        <v>108</v>
      </c>
      <c r="E649" s="117" t="s">
        <v>228</v>
      </c>
      <c r="F649" s="118" t="s">
        <v>229</v>
      </c>
      <c r="G649" s="119" t="s">
        <v>94</v>
      </c>
      <c r="H649" s="120" t="s">
        <v>94</v>
      </c>
      <c r="I649" s="320" t="s">
        <v>109</v>
      </c>
      <c r="J649" s="34"/>
      <c r="K649" s="34"/>
      <c r="L649" s="25" t="e">
        <f>ROUND(((K649/J649)*100),0)</f>
        <v>#DIV/0!</v>
      </c>
      <c r="M649" s="34" t="e">
        <f>IF(L649&lt;=84,"DEFICIENTE",IF(L649&lt;=89,"REGULAR",IF(L649&lt;=94,"BUENO","MUY BUENO")))</f>
        <v>#DIV/0!</v>
      </c>
      <c r="N649" s="6">
        <f>J649</f>
        <v>0</v>
      </c>
      <c r="O649" s="6">
        <f>K649</f>
        <v>0</v>
      </c>
      <c r="P649" s="6" t="e">
        <f>ROUND(((O649/N649)*100),0)</f>
        <v>#DIV/0!</v>
      </c>
      <c r="Q649" s="6" t="e">
        <f>IF(P649&lt;=84,"DEFICIENTE",IF(P649&lt;=89,"REGULAR",IF(P649&lt;=94,"BUENO","MUY BUENO")))</f>
        <v>#DIV/0!</v>
      </c>
    </row>
    <row r="650" spans="1:17" ht="25.5" x14ac:dyDescent="0.25">
      <c r="A650" s="315"/>
      <c r="B650" s="318"/>
      <c r="C650" s="323" t="s">
        <v>230</v>
      </c>
      <c r="D650" s="326" t="s">
        <v>110</v>
      </c>
      <c r="E650" s="121" t="s">
        <v>231</v>
      </c>
      <c r="F650" s="106" t="s">
        <v>232</v>
      </c>
      <c r="G650" s="122" t="s">
        <v>17</v>
      </c>
      <c r="H650" s="327" t="s">
        <v>111</v>
      </c>
      <c r="I650" s="321"/>
      <c r="J650" s="34"/>
      <c r="K650" s="34"/>
      <c r="L650" s="63" t="e">
        <f>ROUND(((K650/J650)*100),0)</f>
        <v>#DIV/0!</v>
      </c>
      <c r="M650" s="62" t="e">
        <f>IF(L650&lt;=84,"DEFICIENTE",IF(L650&lt;=89,"REGULAR",IF(L650&lt;=94,"BUENO","MUY BUENO")))</f>
        <v>#DIV/0!</v>
      </c>
      <c r="N650" s="312">
        <f>J650</f>
        <v>0</v>
      </c>
      <c r="O650" s="312">
        <f>K650</f>
        <v>0</v>
      </c>
      <c r="P650" s="312" t="e">
        <f>ROUND(((O650/N650)*100),0)</f>
        <v>#DIV/0!</v>
      </c>
      <c r="Q650" s="312" t="e">
        <f>IF(P650&lt;=84,"DEFICIENTE",IF(P650&lt;=89,"REGULAR",IF(P650&lt;=94,"BUENO","MUY BUENO")))</f>
        <v>#DIV/0!</v>
      </c>
    </row>
    <row r="651" spans="1:17" ht="36" x14ac:dyDescent="0.25">
      <c r="A651" s="315"/>
      <c r="B651" s="318"/>
      <c r="C651" s="324"/>
      <c r="D651" s="326"/>
      <c r="E651" s="121" t="s">
        <v>233</v>
      </c>
      <c r="F651" s="106" t="s">
        <v>234</v>
      </c>
      <c r="G651" s="122" t="s">
        <v>17</v>
      </c>
      <c r="H651" s="327"/>
      <c r="I651" s="321"/>
      <c r="J651" s="34"/>
      <c r="K651" s="34"/>
      <c r="L651" s="63" t="e">
        <f>ROUND(((K651/J651)*100),0)</f>
        <v>#DIV/0!</v>
      </c>
      <c r="M651" s="62" t="e">
        <f>IF(L651&lt;=84,"DEFICIENTE",IF(L651&lt;=89,"REGULAR",IF(L651&lt;=94,"BUENO","MUY BUENO")))</f>
        <v>#DIV/0!</v>
      </c>
      <c r="N651" s="328"/>
      <c r="O651" s="328"/>
      <c r="P651" s="328"/>
      <c r="Q651" s="328"/>
    </row>
    <row r="652" spans="1:17" ht="36" x14ac:dyDescent="0.25">
      <c r="A652" s="315"/>
      <c r="B652" s="318"/>
      <c r="C652" s="324"/>
      <c r="D652" s="326"/>
      <c r="E652" s="121" t="s">
        <v>235</v>
      </c>
      <c r="F652" s="106" t="s">
        <v>236</v>
      </c>
      <c r="G652" s="122" t="s">
        <v>17</v>
      </c>
      <c r="H652" s="327"/>
      <c r="I652" s="321"/>
      <c r="J652" s="34"/>
      <c r="K652" s="34"/>
      <c r="L652" s="63" t="e">
        <f>ROUND(((K652/J652)*100),0)</f>
        <v>#DIV/0!</v>
      </c>
      <c r="M652" s="62" t="e">
        <f>IF(L652&lt;=84,"DEFICIENTE",IF(L652&lt;=89,"REGULAR",IF(L652&lt;=94,"BUENO","MUY BUENO")))</f>
        <v>#DIV/0!</v>
      </c>
      <c r="N652" s="328"/>
      <c r="O652" s="328"/>
      <c r="P652" s="328"/>
      <c r="Q652" s="328"/>
    </row>
    <row r="653" spans="1:17" ht="36" x14ac:dyDescent="0.25">
      <c r="A653" s="316"/>
      <c r="B653" s="319"/>
      <c r="C653" s="325"/>
      <c r="D653" s="326"/>
      <c r="E653" s="121" t="s">
        <v>237</v>
      </c>
      <c r="F653" s="106" t="s">
        <v>238</v>
      </c>
      <c r="G653" s="122" t="s">
        <v>17</v>
      </c>
      <c r="H653" s="327"/>
      <c r="I653" s="322"/>
      <c r="J653" s="34"/>
      <c r="K653" s="34"/>
      <c r="L653" s="63" t="e">
        <f>ROUND(((K653/J653)*100),0)</f>
        <v>#DIV/0!</v>
      </c>
      <c r="M653" s="62" t="e">
        <f>IF(L653&lt;=84,"DEFICIENTE",IF(L653&lt;=89,"REGULAR",IF(L653&lt;=94,"BUENO","MUY BUENO")))</f>
        <v>#DIV/0!</v>
      </c>
      <c r="N653" s="329"/>
      <c r="O653" s="329"/>
      <c r="P653" s="329"/>
      <c r="Q653" s="329"/>
    </row>
    <row r="655" spans="1:17" ht="18.75" x14ac:dyDescent="0.25">
      <c r="A655" s="46" t="s">
        <v>124</v>
      </c>
      <c r="B655" s="47"/>
      <c r="C655" s="48"/>
      <c r="D655" s="49"/>
      <c r="E655" s="47"/>
      <c r="F655" s="50"/>
      <c r="G655" s="51"/>
      <c r="H655" s="52"/>
      <c r="I655" s="53"/>
      <c r="J655" s="54"/>
      <c r="K655" s="54"/>
      <c r="L655" s="55"/>
      <c r="M655" s="58"/>
      <c r="N655" s="59"/>
      <c r="O655" s="59"/>
      <c r="P655" s="60"/>
      <c r="Q655" s="61"/>
    </row>
    <row r="656" spans="1:17" x14ac:dyDescent="0.25">
      <c r="A656" s="80" t="s">
        <v>91</v>
      </c>
      <c r="B656" s="64"/>
      <c r="C656" s="64"/>
      <c r="D656" s="64"/>
      <c r="E656" s="64"/>
      <c r="F656" s="64"/>
      <c r="G656" s="64"/>
      <c r="H656" s="64"/>
      <c r="I656" s="64"/>
      <c r="J656" s="64"/>
      <c r="K656" s="64"/>
      <c r="L656" s="64"/>
      <c r="M656" s="64"/>
      <c r="N656" s="65"/>
      <c r="O656" s="65"/>
      <c r="P656" s="66"/>
      <c r="Q656" s="67"/>
    </row>
    <row r="657" spans="1:17" ht="36" x14ac:dyDescent="0.25">
      <c r="A657" s="345" t="s">
        <v>12</v>
      </c>
      <c r="B657" s="347" t="s">
        <v>92</v>
      </c>
      <c r="C657" s="348" t="s">
        <v>150</v>
      </c>
      <c r="D657" s="349" t="s">
        <v>93</v>
      </c>
      <c r="E657" s="101" t="s">
        <v>151</v>
      </c>
      <c r="F657" s="102" t="s">
        <v>152</v>
      </c>
      <c r="G657" s="100" t="s">
        <v>153</v>
      </c>
      <c r="H657" s="351" t="s">
        <v>94</v>
      </c>
      <c r="I657" s="352" t="s">
        <v>95</v>
      </c>
      <c r="J657" s="92"/>
      <c r="K657" s="62"/>
      <c r="L657" s="63" t="e">
        <f>ROUND(((K657/J657)*100),0)</f>
        <v>#DIV/0!</v>
      </c>
      <c r="M657" s="62" t="e">
        <f>IF(L657&lt;=84,"DEFICIENTE",IF(L657&lt;=89,"REGULAR",IF(L657&lt;=94,"BUENO","MUY BUENO")))</f>
        <v>#DIV/0!</v>
      </c>
      <c r="N657" s="355">
        <f>J657</f>
        <v>0</v>
      </c>
      <c r="O657" s="355">
        <f>K657</f>
        <v>0</v>
      </c>
      <c r="P657" s="355" t="e">
        <f>ROUND(((O657/N657)*100),0)</f>
        <v>#DIV/0!</v>
      </c>
      <c r="Q657" s="355" t="e">
        <f>IF(P657&lt;=84,"DEFICIENTE",IF(P657&lt;=89,"REGULAR",IF(P657&lt;=94,"BUENO","MUY BUENO")))</f>
        <v>#DIV/0!</v>
      </c>
    </row>
    <row r="658" spans="1:17" ht="60" x14ac:dyDescent="0.25">
      <c r="A658" s="345"/>
      <c r="B658" s="347"/>
      <c r="C658" s="348"/>
      <c r="D658" s="350"/>
      <c r="E658" s="103" t="s">
        <v>154</v>
      </c>
      <c r="F658" s="94" t="s">
        <v>142</v>
      </c>
      <c r="G658" s="104" t="s">
        <v>153</v>
      </c>
      <c r="H658" s="351"/>
      <c r="I658" s="353"/>
      <c r="J658" s="93"/>
      <c r="K658" s="56"/>
      <c r="L658" s="57"/>
      <c r="M658" s="56"/>
      <c r="N658" s="356"/>
      <c r="O658" s="356"/>
      <c r="P658" s="356"/>
      <c r="Q658" s="356"/>
    </row>
    <row r="659" spans="1:17" ht="60" x14ac:dyDescent="0.25">
      <c r="A659" s="345"/>
      <c r="B659" s="347"/>
      <c r="C659" s="357" t="s">
        <v>155</v>
      </c>
      <c r="D659" s="360" t="s">
        <v>96</v>
      </c>
      <c r="E659" s="95" t="s">
        <v>143</v>
      </c>
      <c r="F659" s="96" t="s">
        <v>144</v>
      </c>
      <c r="G659" s="97" t="s">
        <v>145</v>
      </c>
      <c r="H659" s="363" t="s">
        <v>94</v>
      </c>
      <c r="I659" s="353"/>
      <c r="J659" s="93"/>
      <c r="K659" s="56"/>
      <c r="L659" s="57"/>
      <c r="M659" s="56"/>
      <c r="N659" s="355">
        <f>J661</f>
        <v>0</v>
      </c>
      <c r="O659" s="355">
        <f>K661</f>
        <v>0</v>
      </c>
      <c r="P659" s="355" t="e">
        <f>ROUND(((O659/N659)*100),0)</f>
        <v>#DIV/0!</v>
      </c>
      <c r="Q659" s="355" t="e">
        <f>IF(P659&lt;=84,"DEFICIENTE",IF(P659&lt;=89,"REGULAR",IF(P659&lt;=94,"BUENO","MUY BUENO")))</f>
        <v>#DIV/0!</v>
      </c>
    </row>
    <row r="660" spans="1:17" ht="48" x14ac:dyDescent="0.25">
      <c r="A660" s="345"/>
      <c r="B660" s="347"/>
      <c r="C660" s="358"/>
      <c r="D660" s="361"/>
      <c r="E660" s="95" t="s">
        <v>146</v>
      </c>
      <c r="F660" s="96" t="s">
        <v>147</v>
      </c>
      <c r="G660" s="97" t="s">
        <v>145</v>
      </c>
      <c r="H660" s="363"/>
      <c r="I660" s="353"/>
      <c r="J660" s="93"/>
      <c r="K660" s="56"/>
      <c r="L660" s="57"/>
      <c r="M660" s="56"/>
      <c r="N660" s="364"/>
      <c r="O660" s="364"/>
      <c r="P660" s="364"/>
      <c r="Q660" s="364"/>
    </row>
    <row r="661" spans="1:17" ht="60" x14ac:dyDescent="0.25">
      <c r="A661" s="346"/>
      <c r="B661" s="347"/>
      <c r="C661" s="359"/>
      <c r="D661" s="362"/>
      <c r="E661" s="98" t="s">
        <v>148</v>
      </c>
      <c r="F661" s="99" t="s">
        <v>149</v>
      </c>
      <c r="G661" s="100" t="s">
        <v>145</v>
      </c>
      <c r="H661" s="363"/>
      <c r="I661" s="354"/>
      <c r="J661" s="93"/>
      <c r="K661" s="34"/>
      <c r="L661" s="63" t="e">
        <f t="shared" ref="L661:L676" si="88">ROUND(((K661/J661)*100),0)</f>
        <v>#DIV/0!</v>
      </c>
      <c r="M661" s="34"/>
      <c r="N661" s="356"/>
      <c r="O661" s="356"/>
      <c r="P661" s="356"/>
      <c r="Q661" s="356"/>
    </row>
    <row r="662" spans="1:17" ht="24" x14ac:dyDescent="0.25">
      <c r="A662" s="300" t="s">
        <v>14</v>
      </c>
      <c r="B662" s="365" t="s">
        <v>156</v>
      </c>
      <c r="C662" s="323" t="s">
        <v>157</v>
      </c>
      <c r="D662" s="368" t="s">
        <v>158</v>
      </c>
      <c r="E662" s="98" t="s">
        <v>159</v>
      </c>
      <c r="F662" s="105" t="s">
        <v>160</v>
      </c>
      <c r="G662" s="100" t="s">
        <v>161</v>
      </c>
      <c r="H662" s="351" t="s">
        <v>97</v>
      </c>
      <c r="I662" s="304" t="s">
        <v>98</v>
      </c>
      <c r="J662" s="93"/>
      <c r="K662" s="34"/>
      <c r="L662" s="63" t="e">
        <f t="shared" si="88"/>
        <v>#DIV/0!</v>
      </c>
      <c r="M662" s="62" t="e">
        <f t="shared" ref="M662:M675" si="89">IF(L662&lt;=84,"DEFICIENTE",IF(L662&lt;=89,"REGULAR",IF(L662&lt;=94,"BUENO","MUY BUENO")))</f>
        <v>#DIV/0!</v>
      </c>
      <c r="N662" s="330">
        <f>J664</f>
        <v>0</v>
      </c>
      <c r="O662" s="330">
        <f>K664</f>
        <v>0</v>
      </c>
      <c r="P662" s="338" t="e">
        <f>ROUND(((O662/N662)*100),0)</f>
        <v>#DIV/0!</v>
      </c>
      <c r="Q662" s="338" t="e">
        <f>IF(P662&lt;=84,"DEFICIENTE",IF(P662&lt;=89,"REGULAR",IF(P662&lt;=94,"BUENO","MUY BUENO")))</f>
        <v>#DIV/0!</v>
      </c>
    </row>
    <row r="663" spans="1:17" ht="36" x14ac:dyDescent="0.25">
      <c r="A663" s="301"/>
      <c r="B663" s="366"/>
      <c r="C663" s="324"/>
      <c r="D663" s="349"/>
      <c r="E663" s="98" t="s">
        <v>162</v>
      </c>
      <c r="F663" s="105" t="s">
        <v>163</v>
      </c>
      <c r="G663" s="100" t="s">
        <v>164</v>
      </c>
      <c r="H663" s="351"/>
      <c r="I663" s="305"/>
      <c r="J663" s="93"/>
      <c r="K663" s="34"/>
      <c r="L663" s="63" t="e">
        <f t="shared" si="88"/>
        <v>#DIV/0!</v>
      </c>
      <c r="M663" s="62" t="e">
        <f t="shared" si="89"/>
        <v>#DIV/0!</v>
      </c>
      <c r="N663" s="331"/>
      <c r="O663" s="331"/>
      <c r="P663" s="339"/>
      <c r="Q663" s="339"/>
    </row>
    <row r="664" spans="1:17" ht="36" x14ac:dyDescent="0.25">
      <c r="A664" s="301"/>
      <c r="B664" s="366"/>
      <c r="C664" s="324"/>
      <c r="D664" s="349"/>
      <c r="E664" s="98" t="s">
        <v>165</v>
      </c>
      <c r="F664" s="105" t="s">
        <v>166</v>
      </c>
      <c r="G664" s="100" t="s">
        <v>167</v>
      </c>
      <c r="H664" s="351"/>
      <c r="I664" s="305"/>
      <c r="J664" s="93"/>
      <c r="K664" s="34"/>
      <c r="L664" s="63" t="e">
        <f t="shared" si="88"/>
        <v>#DIV/0!</v>
      </c>
      <c r="M664" s="62" t="e">
        <f t="shared" si="89"/>
        <v>#DIV/0!</v>
      </c>
      <c r="N664" s="331"/>
      <c r="O664" s="331"/>
      <c r="P664" s="339"/>
      <c r="Q664" s="339"/>
    </row>
    <row r="665" spans="1:17" ht="48" x14ac:dyDescent="0.25">
      <c r="A665" s="301"/>
      <c r="B665" s="366"/>
      <c r="C665" s="357" t="s">
        <v>168</v>
      </c>
      <c r="D665" s="308" t="s">
        <v>169</v>
      </c>
      <c r="E665" s="98" t="s">
        <v>170</v>
      </c>
      <c r="F665" s="105" t="s">
        <v>171</v>
      </c>
      <c r="G665" s="100" t="s">
        <v>172</v>
      </c>
      <c r="H665" s="363" t="s">
        <v>173</v>
      </c>
      <c r="I665" s="305"/>
      <c r="J665" s="93"/>
      <c r="K665" s="34"/>
      <c r="L665" s="63" t="e">
        <f t="shared" si="88"/>
        <v>#DIV/0!</v>
      </c>
      <c r="M665" s="62" t="e">
        <f t="shared" si="89"/>
        <v>#DIV/0!</v>
      </c>
      <c r="N665" s="330">
        <f>J665</f>
        <v>0</v>
      </c>
      <c r="O665" s="330">
        <f>K665</f>
        <v>0</v>
      </c>
      <c r="P665" s="330" t="e">
        <f>ROUND(((O665/N665)*100),0)</f>
        <v>#DIV/0!</v>
      </c>
      <c r="Q665" s="330" t="e">
        <f>IF(P665&lt;=84,"DEFICIENTE",IF(P665&lt;=89,"REGULAR",IF(P665&lt;=94,"BUENO","MUY BUENO")))</f>
        <v>#DIV/0!</v>
      </c>
    </row>
    <row r="666" spans="1:17" ht="72" x14ac:dyDescent="0.25">
      <c r="A666" s="301"/>
      <c r="B666" s="366"/>
      <c r="C666" s="358"/>
      <c r="D666" s="308"/>
      <c r="E666" s="98" t="s">
        <v>174</v>
      </c>
      <c r="F666" s="105" t="s">
        <v>175</v>
      </c>
      <c r="G666" s="100" t="s">
        <v>176</v>
      </c>
      <c r="H666" s="363"/>
      <c r="I666" s="305"/>
      <c r="J666" s="93"/>
      <c r="K666" s="34"/>
      <c r="L666" s="63" t="e">
        <f t="shared" si="88"/>
        <v>#DIV/0!</v>
      </c>
      <c r="M666" s="62" t="e">
        <f t="shared" si="89"/>
        <v>#DIV/0!</v>
      </c>
      <c r="N666" s="331"/>
      <c r="O666" s="331"/>
      <c r="P666" s="331"/>
      <c r="Q666" s="331"/>
    </row>
    <row r="667" spans="1:17" ht="72" x14ac:dyDescent="0.25">
      <c r="A667" s="301"/>
      <c r="B667" s="366"/>
      <c r="C667" s="332" t="s">
        <v>177</v>
      </c>
      <c r="D667" s="334" t="s">
        <v>178</v>
      </c>
      <c r="E667" s="98" t="s">
        <v>179</v>
      </c>
      <c r="F667" s="105" t="s">
        <v>180</v>
      </c>
      <c r="G667" s="100" t="s">
        <v>176</v>
      </c>
      <c r="H667" s="336" t="s">
        <v>181</v>
      </c>
      <c r="I667" s="305"/>
      <c r="J667" s="93"/>
      <c r="K667" s="68"/>
      <c r="L667" s="63" t="e">
        <f t="shared" si="88"/>
        <v>#DIV/0!</v>
      </c>
      <c r="M667" s="62" t="e">
        <f t="shared" si="89"/>
        <v>#DIV/0!</v>
      </c>
      <c r="N667" s="338">
        <f>J667</f>
        <v>0</v>
      </c>
      <c r="O667" s="338">
        <f>K667</f>
        <v>0</v>
      </c>
      <c r="P667" s="330" t="e">
        <f>ROUND(((O667/N667)*100),0)</f>
        <v>#DIV/0!</v>
      </c>
      <c r="Q667" s="330" t="e">
        <f>IF(P667&lt;=84,"DEFICIENTE",IF(P667&lt;=89,"REGULAR",IF(P667&lt;=94,"BUENO","MUY BUENO")))</f>
        <v>#DIV/0!</v>
      </c>
    </row>
    <row r="668" spans="1:17" ht="36" x14ac:dyDescent="0.25">
      <c r="A668" s="301"/>
      <c r="B668" s="367"/>
      <c r="C668" s="333"/>
      <c r="D668" s="335"/>
      <c r="E668" s="98" t="s">
        <v>182</v>
      </c>
      <c r="F668" s="105" t="s">
        <v>183</v>
      </c>
      <c r="G668" s="100" t="s">
        <v>184</v>
      </c>
      <c r="H668" s="337"/>
      <c r="I668" s="305"/>
      <c r="J668" s="93"/>
      <c r="K668" s="68"/>
      <c r="L668" s="63" t="e">
        <f t="shared" si="88"/>
        <v>#DIV/0!</v>
      </c>
      <c r="M668" s="62" t="e">
        <f t="shared" si="89"/>
        <v>#DIV/0!</v>
      </c>
      <c r="N668" s="339"/>
      <c r="O668" s="339"/>
      <c r="P668" s="331"/>
      <c r="Q668" s="331"/>
    </row>
    <row r="669" spans="1:17" ht="60" x14ac:dyDescent="0.25">
      <c r="A669" s="300" t="s">
        <v>15</v>
      </c>
      <c r="B669" s="340" t="s">
        <v>185</v>
      </c>
      <c r="C669" s="307" t="s">
        <v>186</v>
      </c>
      <c r="D669" s="308" t="s">
        <v>187</v>
      </c>
      <c r="E669" s="98" t="s">
        <v>188</v>
      </c>
      <c r="F669" s="106" t="s">
        <v>189</v>
      </c>
      <c r="G669" s="100" t="s">
        <v>190</v>
      </c>
      <c r="H669" s="342" t="s">
        <v>191</v>
      </c>
      <c r="I669" s="343" t="s">
        <v>99</v>
      </c>
      <c r="J669" s="93"/>
      <c r="K669" s="68"/>
      <c r="L669" s="63" t="e">
        <f t="shared" si="88"/>
        <v>#DIV/0!</v>
      </c>
      <c r="M669" s="62" t="e">
        <f t="shared" si="89"/>
        <v>#DIV/0!</v>
      </c>
      <c r="N669" s="338">
        <f>J669</f>
        <v>0</v>
      </c>
      <c r="O669" s="338">
        <f>K669</f>
        <v>0</v>
      </c>
      <c r="P669" s="330" t="e">
        <f>ROUND(((O669/N669)*100),0)</f>
        <v>#DIV/0!</v>
      </c>
      <c r="Q669" s="330" t="e">
        <f>IF(P669&lt;=84,"DEFICIENTE",IF(P669&lt;=89,"REGULAR",IF(P669&lt;=94,"BUENO","MUY BUENO")))</f>
        <v>#DIV/0!</v>
      </c>
    </row>
    <row r="670" spans="1:17" ht="36" x14ac:dyDescent="0.25">
      <c r="A670" s="301"/>
      <c r="B670" s="341"/>
      <c r="C670" s="307"/>
      <c r="D670" s="308"/>
      <c r="E670" s="98" t="s">
        <v>192</v>
      </c>
      <c r="F670" s="106" t="s">
        <v>193</v>
      </c>
      <c r="G670" s="100" t="s">
        <v>194</v>
      </c>
      <c r="H670" s="342"/>
      <c r="I670" s="344"/>
      <c r="J670" s="93"/>
      <c r="K670" s="68"/>
      <c r="L670" s="63" t="e">
        <f t="shared" si="88"/>
        <v>#DIV/0!</v>
      </c>
      <c r="M670" s="62" t="e">
        <f t="shared" si="89"/>
        <v>#DIV/0!</v>
      </c>
      <c r="N670" s="339"/>
      <c r="O670" s="339"/>
      <c r="P670" s="331"/>
      <c r="Q670" s="331"/>
    </row>
    <row r="671" spans="1:17" ht="72" x14ac:dyDescent="0.25">
      <c r="A671" s="300" t="s">
        <v>16</v>
      </c>
      <c r="B671" s="302" t="s">
        <v>195</v>
      </c>
      <c r="C671" s="107" t="s">
        <v>196</v>
      </c>
      <c r="D671" s="108" t="s">
        <v>197</v>
      </c>
      <c r="E671" s="98" t="s">
        <v>198</v>
      </c>
      <c r="F671" s="106" t="s">
        <v>199</v>
      </c>
      <c r="G671" s="109" t="s">
        <v>200</v>
      </c>
      <c r="H671" s="110" t="s">
        <v>100</v>
      </c>
      <c r="I671" s="304" t="s">
        <v>95</v>
      </c>
      <c r="J671" s="93">
        <v>2</v>
      </c>
      <c r="K671" s="34"/>
      <c r="L671" s="63">
        <f t="shared" si="88"/>
        <v>0</v>
      </c>
      <c r="M671" s="62" t="str">
        <f t="shared" si="89"/>
        <v>DEFICIENTE</v>
      </c>
      <c r="N671" s="84">
        <f t="shared" ref="N671:O673" si="90">J671</f>
        <v>2</v>
      </c>
      <c r="O671" s="84">
        <f t="shared" si="90"/>
        <v>0</v>
      </c>
      <c r="P671" s="84">
        <f>ROUND(((O671/N671)*100),0)</f>
        <v>0</v>
      </c>
      <c r="Q671" s="84" t="str">
        <f>IF(P671&lt;=84,"DEFICIENTE",IF(P671&lt;=89,"REGULAR",IF(P671&lt;=94,"BUENO","MUY BUENO")))</f>
        <v>DEFICIENTE</v>
      </c>
    </row>
    <row r="672" spans="1:17" ht="108" x14ac:dyDescent="0.25">
      <c r="A672" s="301"/>
      <c r="B672" s="303"/>
      <c r="C672" s="111" t="s">
        <v>201</v>
      </c>
      <c r="D672" s="112" t="s">
        <v>202</v>
      </c>
      <c r="E672" s="98" t="s">
        <v>203</v>
      </c>
      <c r="F672" s="106" t="s">
        <v>204</v>
      </c>
      <c r="G672" s="109" t="s">
        <v>205</v>
      </c>
      <c r="H672" s="113" t="s">
        <v>101</v>
      </c>
      <c r="I672" s="305"/>
      <c r="J672" s="34"/>
      <c r="K672" s="34"/>
      <c r="L672" s="63" t="e">
        <f t="shared" si="88"/>
        <v>#DIV/0!</v>
      </c>
      <c r="M672" s="62" t="e">
        <f t="shared" si="89"/>
        <v>#DIV/0!</v>
      </c>
      <c r="N672" s="84">
        <f t="shared" si="90"/>
        <v>0</v>
      </c>
      <c r="O672" s="84">
        <f t="shared" si="90"/>
        <v>0</v>
      </c>
      <c r="P672" s="84" t="e">
        <f>ROUND(((O672/N672)*100),0)</f>
        <v>#DIV/0!</v>
      </c>
      <c r="Q672" s="84" t="e">
        <f>IF(P672&lt;=84,"DEFICIENTE",IF(P672&lt;=89,"REGULAR",IF(P672&lt;=94,"BUENO","MUY BUENO")))</f>
        <v>#DIV/0!</v>
      </c>
    </row>
    <row r="673" spans="1:17" ht="120" x14ac:dyDescent="0.25">
      <c r="A673" s="301"/>
      <c r="B673" s="303"/>
      <c r="C673" s="107" t="s">
        <v>206</v>
      </c>
      <c r="D673" s="108" t="s">
        <v>207</v>
      </c>
      <c r="E673" s="98" t="s">
        <v>208</v>
      </c>
      <c r="F673" s="106" t="s">
        <v>209</v>
      </c>
      <c r="G673" s="109" t="s">
        <v>210</v>
      </c>
      <c r="H673" s="114" t="s">
        <v>211</v>
      </c>
      <c r="I673" s="305"/>
      <c r="J673" s="34"/>
      <c r="K673" s="34"/>
      <c r="L673" s="63" t="e">
        <f t="shared" si="88"/>
        <v>#DIV/0!</v>
      </c>
      <c r="M673" s="62" t="e">
        <f t="shared" si="89"/>
        <v>#DIV/0!</v>
      </c>
      <c r="N673" s="85">
        <f t="shared" si="90"/>
        <v>0</v>
      </c>
      <c r="O673" s="85">
        <f t="shared" si="90"/>
        <v>0</v>
      </c>
      <c r="P673" s="85" t="e">
        <f>ROUND(((O673/N673)*100),0)</f>
        <v>#DIV/0!</v>
      </c>
      <c r="Q673" s="85" t="e">
        <f>IF(P673&lt;=84,"DEFICIENTE",IF(P673&lt;=89,"REGULAR",IF(P673&lt;=94,"BUENO","MUY BUENO")))</f>
        <v>#DIV/0!</v>
      </c>
    </row>
    <row r="674" spans="1:17" ht="60" x14ac:dyDescent="0.25">
      <c r="A674" s="300" t="s">
        <v>102</v>
      </c>
      <c r="B674" s="306" t="s">
        <v>212</v>
      </c>
      <c r="C674" s="307" t="s">
        <v>213</v>
      </c>
      <c r="D674" s="308" t="s">
        <v>214</v>
      </c>
      <c r="E674" s="98" t="s">
        <v>215</v>
      </c>
      <c r="F674" s="106" t="s">
        <v>216</v>
      </c>
      <c r="G674" s="100" t="s">
        <v>217</v>
      </c>
      <c r="H674" s="309" t="s">
        <v>103</v>
      </c>
      <c r="I674" s="310" t="s">
        <v>104</v>
      </c>
      <c r="J674" s="34"/>
      <c r="K674" s="34"/>
      <c r="L674" s="63" t="e">
        <f t="shared" si="88"/>
        <v>#DIV/0!</v>
      </c>
      <c r="M674" s="62" t="e">
        <f t="shared" si="89"/>
        <v>#DIV/0!</v>
      </c>
      <c r="N674" s="312">
        <f>J675</f>
        <v>0</v>
      </c>
      <c r="O674" s="312">
        <f>K675</f>
        <v>0</v>
      </c>
      <c r="P674" s="312" t="e">
        <f>ROUND(((O674/N674)*100),0)</f>
        <v>#DIV/0!</v>
      </c>
      <c r="Q674" s="312" t="e">
        <f>IF(P674&lt;=84,"DEFICIENTE",IF(P674&lt;=89,"REGULAR",IF(P674&lt;=94,"BUENO","MUY BUENO")))</f>
        <v>#DIV/0!</v>
      </c>
    </row>
    <row r="675" spans="1:17" ht="60" x14ac:dyDescent="0.25">
      <c r="A675" s="301"/>
      <c r="B675" s="306"/>
      <c r="C675" s="307"/>
      <c r="D675" s="308"/>
      <c r="E675" s="98" t="s">
        <v>218</v>
      </c>
      <c r="F675" s="106" t="s">
        <v>219</v>
      </c>
      <c r="G675" s="100" t="s">
        <v>220</v>
      </c>
      <c r="H675" s="309"/>
      <c r="I675" s="311"/>
      <c r="J675" s="34"/>
      <c r="K675" s="34"/>
      <c r="L675" s="63" t="e">
        <f t="shared" si="88"/>
        <v>#DIV/0!</v>
      </c>
      <c r="M675" s="62" t="e">
        <f t="shared" si="89"/>
        <v>#DIV/0!</v>
      </c>
      <c r="N675" s="313"/>
      <c r="O675" s="313"/>
      <c r="P675" s="313"/>
      <c r="Q675" s="313"/>
    </row>
    <row r="676" spans="1:17" ht="89.25" x14ac:dyDescent="0.25">
      <c r="A676" s="301"/>
      <c r="B676" s="306"/>
      <c r="C676" s="107" t="s">
        <v>221</v>
      </c>
      <c r="D676" s="108" t="s">
        <v>222</v>
      </c>
      <c r="E676" s="115" t="s">
        <v>223</v>
      </c>
      <c r="F676" s="106" t="s">
        <v>224</v>
      </c>
      <c r="G676" s="109" t="s">
        <v>225</v>
      </c>
      <c r="H676" s="116" t="s">
        <v>105</v>
      </c>
      <c r="I676" s="311"/>
      <c r="J676" s="34"/>
      <c r="K676" s="34"/>
      <c r="L676" s="63" t="e">
        <f t="shared" si="88"/>
        <v>#DIV/0!</v>
      </c>
      <c r="M676" s="34" t="e">
        <f t="shared" ref="M676" si="91">IF(L676&lt;=84,"DEFICIENTE",IF(L676&lt;=89,"REGULAR",IF(L676&lt;=94,"BUENO","MUY BUENO")))</f>
        <v>#DIV/0!</v>
      </c>
      <c r="N676" s="85">
        <f>J676</f>
        <v>0</v>
      </c>
      <c r="O676" s="85">
        <f>K676</f>
        <v>0</v>
      </c>
      <c r="P676" s="85" t="e">
        <f>ROUND(((O676/N676)*100),0)</f>
        <v>#DIV/0!</v>
      </c>
      <c r="Q676" s="85" t="e">
        <f>IF(P676&lt;=84,"DEFICIENTE",IF(P676&lt;=89,"REGULAR",IF(P676&lt;=94,"BUENO","MUY BUENO")))</f>
        <v>#DIV/0!</v>
      </c>
    </row>
    <row r="677" spans="1:17" ht="16.5" x14ac:dyDescent="0.25">
      <c r="A677" s="36" t="s">
        <v>106</v>
      </c>
      <c r="B677" s="37"/>
      <c r="C677" s="38"/>
      <c r="D677" s="39"/>
      <c r="E677" s="40"/>
      <c r="F677" s="41"/>
      <c r="G677" s="42"/>
      <c r="H677" s="42"/>
      <c r="I677" s="43"/>
      <c r="J677" s="34"/>
      <c r="K677" s="34"/>
      <c r="L677" s="25"/>
      <c r="M677" s="34"/>
      <c r="N677" s="83"/>
      <c r="O677" s="83"/>
      <c r="P677" s="83"/>
      <c r="Q677" s="83"/>
    </row>
    <row r="678" spans="1:17" ht="25.5" x14ac:dyDescent="0.25">
      <c r="A678" s="314" t="s">
        <v>226</v>
      </c>
      <c r="B678" s="317" t="s">
        <v>107</v>
      </c>
      <c r="C678" s="44" t="s">
        <v>227</v>
      </c>
      <c r="D678" s="45" t="s">
        <v>108</v>
      </c>
      <c r="E678" s="117" t="s">
        <v>228</v>
      </c>
      <c r="F678" s="118" t="s">
        <v>229</v>
      </c>
      <c r="G678" s="119" t="s">
        <v>94</v>
      </c>
      <c r="H678" s="120" t="s">
        <v>94</v>
      </c>
      <c r="I678" s="320" t="s">
        <v>109</v>
      </c>
      <c r="J678" s="34"/>
      <c r="K678" s="34"/>
      <c r="L678" s="25" t="e">
        <f>ROUND(((K678/J678)*100),0)</f>
        <v>#DIV/0!</v>
      </c>
      <c r="M678" s="34" t="e">
        <f>IF(L678&lt;=84,"DEFICIENTE",IF(L678&lt;=89,"REGULAR",IF(L678&lt;=94,"BUENO","MUY BUENO")))</f>
        <v>#DIV/0!</v>
      </c>
      <c r="N678" s="6">
        <f>J678</f>
        <v>0</v>
      </c>
      <c r="O678" s="6">
        <f>K678</f>
        <v>0</v>
      </c>
      <c r="P678" s="6" t="e">
        <f>ROUND(((O678/N678)*100),0)</f>
        <v>#DIV/0!</v>
      </c>
      <c r="Q678" s="6" t="e">
        <f>IF(P678&lt;=84,"DEFICIENTE",IF(P678&lt;=89,"REGULAR",IF(P678&lt;=94,"BUENO","MUY BUENO")))</f>
        <v>#DIV/0!</v>
      </c>
    </row>
    <row r="679" spans="1:17" ht="25.5" x14ac:dyDescent="0.25">
      <c r="A679" s="315"/>
      <c r="B679" s="318"/>
      <c r="C679" s="323" t="s">
        <v>230</v>
      </c>
      <c r="D679" s="326" t="s">
        <v>110</v>
      </c>
      <c r="E679" s="121" t="s">
        <v>231</v>
      </c>
      <c r="F679" s="106" t="s">
        <v>232</v>
      </c>
      <c r="G679" s="122" t="s">
        <v>17</v>
      </c>
      <c r="H679" s="327" t="s">
        <v>111</v>
      </c>
      <c r="I679" s="321"/>
      <c r="J679" s="34"/>
      <c r="K679" s="34"/>
      <c r="L679" s="63" t="e">
        <f>ROUND(((K679/J679)*100),0)</f>
        <v>#DIV/0!</v>
      </c>
      <c r="M679" s="62" t="e">
        <f>IF(L679&lt;=84,"DEFICIENTE",IF(L679&lt;=89,"REGULAR",IF(L679&lt;=94,"BUENO","MUY BUENO")))</f>
        <v>#DIV/0!</v>
      </c>
      <c r="N679" s="312">
        <f>J679</f>
        <v>0</v>
      </c>
      <c r="O679" s="312">
        <f>K679</f>
        <v>0</v>
      </c>
      <c r="P679" s="312" t="e">
        <f>ROUND(((O679/N679)*100),0)</f>
        <v>#DIV/0!</v>
      </c>
      <c r="Q679" s="312" t="e">
        <f>IF(P679&lt;=84,"DEFICIENTE",IF(P679&lt;=89,"REGULAR",IF(P679&lt;=94,"BUENO","MUY BUENO")))</f>
        <v>#DIV/0!</v>
      </c>
    </row>
    <row r="680" spans="1:17" ht="36" x14ac:dyDescent="0.25">
      <c r="A680" s="315"/>
      <c r="B680" s="318"/>
      <c r="C680" s="324"/>
      <c r="D680" s="326"/>
      <c r="E680" s="121" t="s">
        <v>233</v>
      </c>
      <c r="F680" s="106" t="s">
        <v>234</v>
      </c>
      <c r="G680" s="122" t="s">
        <v>17</v>
      </c>
      <c r="H680" s="327"/>
      <c r="I680" s="321"/>
      <c r="J680" s="34"/>
      <c r="K680" s="34"/>
      <c r="L680" s="63" t="e">
        <f>ROUND(((K680/J680)*100),0)</f>
        <v>#DIV/0!</v>
      </c>
      <c r="M680" s="62" t="e">
        <f>IF(L680&lt;=84,"DEFICIENTE",IF(L680&lt;=89,"REGULAR",IF(L680&lt;=94,"BUENO","MUY BUENO")))</f>
        <v>#DIV/0!</v>
      </c>
      <c r="N680" s="328"/>
      <c r="O680" s="328"/>
      <c r="P680" s="328"/>
      <c r="Q680" s="328"/>
    </row>
    <row r="681" spans="1:17" ht="36" x14ac:dyDescent="0.25">
      <c r="A681" s="315"/>
      <c r="B681" s="318"/>
      <c r="C681" s="324"/>
      <c r="D681" s="326"/>
      <c r="E681" s="121" t="s">
        <v>235</v>
      </c>
      <c r="F681" s="106" t="s">
        <v>236</v>
      </c>
      <c r="G681" s="122" t="s">
        <v>17</v>
      </c>
      <c r="H681" s="327"/>
      <c r="I681" s="321"/>
      <c r="J681" s="34"/>
      <c r="K681" s="34"/>
      <c r="L681" s="63" t="e">
        <f>ROUND(((K681/J681)*100),0)</f>
        <v>#DIV/0!</v>
      </c>
      <c r="M681" s="62" t="e">
        <f>IF(L681&lt;=84,"DEFICIENTE",IF(L681&lt;=89,"REGULAR",IF(L681&lt;=94,"BUENO","MUY BUENO")))</f>
        <v>#DIV/0!</v>
      </c>
      <c r="N681" s="328"/>
      <c r="O681" s="328"/>
      <c r="P681" s="328"/>
      <c r="Q681" s="328"/>
    </row>
    <row r="682" spans="1:17" ht="36" x14ac:dyDescent="0.25">
      <c r="A682" s="316"/>
      <c r="B682" s="319"/>
      <c r="C682" s="325"/>
      <c r="D682" s="326"/>
      <c r="E682" s="121" t="s">
        <v>237</v>
      </c>
      <c r="F682" s="106" t="s">
        <v>238</v>
      </c>
      <c r="G682" s="122" t="s">
        <v>17</v>
      </c>
      <c r="H682" s="327"/>
      <c r="I682" s="322"/>
      <c r="J682" s="34"/>
      <c r="K682" s="34"/>
      <c r="L682" s="63" t="e">
        <f>ROUND(((K682/J682)*100),0)</f>
        <v>#DIV/0!</v>
      </c>
      <c r="M682" s="62" t="e">
        <f>IF(L682&lt;=84,"DEFICIENTE",IF(L682&lt;=89,"REGULAR",IF(L682&lt;=94,"BUENO","MUY BUENO")))</f>
        <v>#DIV/0!</v>
      </c>
      <c r="N682" s="329"/>
      <c r="O682" s="329"/>
      <c r="P682" s="329"/>
      <c r="Q682" s="329"/>
    </row>
    <row r="684" spans="1:17" ht="18.75" x14ac:dyDescent="0.25">
      <c r="A684" s="46" t="s">
        <v>125</v>
      </c>
      <c r="B684" s="47"/>
      <c r="C684" s="48"/>
      <c r="D684" s="49"/>
      <c r="E684" s="47"/>
      <c r="F684" s="50"/>
      <c r="G684" s="51"/>
      <c r="H684" s="52"/>
      <c r="I684" s="53"/>
      <c r="J684" s="54"/>
      <c r="K684" s="54"/>
      <c r="L684" s="55"/>
      <c r="M684" s="58"/>
      <c r="N684" s="59"/>
      <c r="O684" s="59"/>
      <c r="P684" s="60"/>
      <c r="Q684" s="61"/>
    </row>
    <row r="685" spans="1:17" x14ac:dyDescent="0.25">
      <c r="A685" s="80" t="s">
        <v>91</v>
      </c>
      <c r="B685" s="64"/>
      <c r="C685" s="64"/>
      <c r="D685" s="64"/>
      <c r="E685" s="64"/>
      <c r="F685" s="64"/>
      <c r="G685" s="64"/>
      <c r="H685" s="64"/>
      <c r="I685" s="64"/>
      <c r="J685" s="64"/>
      <c r="K685" s="64"/>
      <c r="L685" s="64"/>
      <c r="M685" s="64"/>
      <c r="N685" s="65"/>
      <c r="O685" s="65"/>
      <c r="P685" s="66"/>
      <c r="Q685" s="67"/>
    </row>
    <row r="686" spans="1:17" ht="36" x14ac:dyDescent="0.25">
      <c r="A686" s="345" t="s">
        <v>12</v>
      </c>
      <c r="B686" s="347" t="s">
        <v>92</v>
      </c>
      <c r="C686" s="348" t="s">
        <v>150</v>
      </c>
      <c r="D686" s="349" t="s">
        <v>93</v>
      </c>
      <c r="E686" s="101" t="s">
        <v>151</v>
      </c>
      <c r="F686" s="102" t="s">
        <v>152</v>
      </c>
      <c r="G686" s="100" t="s">
        <v>153</v>
      </c>
      <c r="H686" s="351" t="s">
        <v>94</v>
      </c>
      <c r="I686" s="352" t="s">
        <v>95</v>
      </c>
      <c r="J686" s="92"/>
      <c r="K686" s="62"/>
      <c r="L686" s="63" t="e">
        <f>ROUND(((K686/J686)*100),0)</f>
        <v>#DIV/0!</v>
      </c>
      <c r="M686" s="62" t="e">
        <f>IF(L686&lt;=84,"DEFICIENTE",IF(L686&lt;=89,"REGULAR",IF(L686&lt;=94,"BUENO","MUY BUENO")))</f>
        <v>#DIV/0!</v>
      </c>
      <c r="N686" s="355">
        <f>J686</f>
        <v>0</v>
      </c>
      <c r="O686" s="355">
        <f>K686</f>
        <v>0</v>
      </c>
      <c r="P686" s="355" t="e">
        <f>ROUND(((O686/N686)*100),0)</f>
        <v>#DIV/0!</v>
      </c>
      <c r="Q686" s="355" t="e">
        <f>IF(P686&lt;=84,"DEFICIENTE",IF(P686&lt;=89,"REGULAR",IF(P686&lt;=94,"BUENO","MUY BUENO")))</f>
        <v>#DIV/0!</v>
      </c>
    </row>
    <row r="687" spans="1:17" ht="60" x14ac:dyDescent="0.25">
      <c r="A687" s="345"/>
      <c r="B687" s="347"/>
      <c r="C687" s="348"/>
      <c r="D687" s="350"/>
      <c r="E687" s="103" t="s">
        <v>154</v>
      </c>
      <c r="F687" s="94" t="s">
        <v>142</v>
      </c>
      <c r="G687" s="104" t="s">
        <v>153</v>
      </c>
      <c r="H687" s="351"/>
      <c r="I687" s="353"/>
      <c r="J687" s="93"/>
      <c r="K687" s="56"/>
      <c r="L687" s="57"/>
      <c r="M687" s="56"/>
      <c r="N687" s="356"/>
      <c r="O687" s="356"/>
      <c r="P687" s="356"/>
      <c r="Q687" s="356"/>
    </row>
    <row r="688" spans="1:17" ht="60" x14ac:dyDescent="0.25">
      <c r="A688" s="345"/>
      <c r="B688" s="347"/>
      <c r="C688" s="357" t="s">
        <v>155</v>
      </c>
      <c r="D688" s="360" t="s">
        <v>96</v>
      </c>
      <c r="E688" s="95" t="s">
        <v>143</v>
      </c>
      <c r="F688" s="96" t="s">
        <v>144</v>
      </c>
      <c r="G688" s="97" t="s">
        <v>145</v>
      </c>
      <c r="H688" s="363" t="s">
        <v>94</v>
      </c>
      <c r="I688" s="353"/>
      <c r="J688" s="93"/>
      <c r="K688" s="56"/>
      <c r="L688" s="57"/>
      <c r="M688" s="56"/>
      <c r="N688" s="355">
        <f>J690</f>
        <v>0</v>
      </c>
      <c r="O688" s="355">
        <f>K690</f>
        <v>0</v>
      </c>
      <c r="P688" s="355" t="e">
        <f>ROUND(((O688/N688)*100),0)</f>
        <v>#DIV/0!</v>
      </c>
      <c r="Q688" s="355" t="e">
        <f>IF(P688&lt;=84,"DEFICIENTE",IF(P688&lt;=89,"REGULAR",IF(P688&lt;=94,"BUENO","MUY BUENO")))</f>
        <v>#DIV/0!</v>
      </c>
    </row>
    <row r="689" spans="1:17" ht="48" x14ac:dyDescent="0.25">
      <c r="A689" s="345"/>
      <c r="B689" s="347"/>
      <c r="C689" s="358"/>
      <c r="D689" s="361"/>
      <c r="E689" s="95" t="s">
        <v>146</v>
      </c>
      <c r="F689" s="96" t="s">
        <v>147</v>
      </c>
      <c r="G689" s="97" t="s">
        <v>145</v>
      </c>
      <c r="H689" s="363"/>
      <c r="I689" s="353"/>
      <c r="J689" s="93"/>
      <c r="K689" s="56"/>
      <c r="L689" s="57"/>
      <c r="M689" s="56"/>
      <c r="N689" s="364"/>
      <c r="O689" s="364"/>
      <c r="P689" s="364"/>
      <c r="Q689" s="364"/>
    </row>
    <row r="690" spans="1:17" ht="60" x14ac:dyDescent="0.25">
      <c r="A690" s="346"/>
      <c r="B690" s="347"/>
      <c r="C690" s="359"/>
      <c r="D690" s="362"/>
      <c r="E690" s="98" t="s">
        <v>148</v>
      </c>
      <c r="F690" s="99" t="s">
        <v>149</v>
      </c>
      <c r="G690" s="100" t="s">
        <v>145</v>
      </c>
      <c r="H690" s="363"/>
      <c r="I690" s="354"/>
      <c r="J690" s="93"/>
      <c r="K690" s="34"/>
      <c r="L690" s="63" t="e">
        <f t="shared" ref="L690:L705" si="92">ROUND(((K690/J690)*100),0)</f>
        <v>#DIV/0!</v>
      </c>
      <c r="M690" s="34"/>
      <c r="N690" s="356"/>
      <c r="O690" s="356"/>
      <c r="P690" s="356"/>
      <c r="Q690" s="356"/>
    </row>
    <row r="691" spans="1:17" ht="24" x14ac:dyDescent="0.25">
      <c r="A691" s="300" t="s">
        <v>14</v>
      </c>
      <c r="B691" s="365" t="s">
        <v>156</v>
      </c>
      <c r="C691" s="323" t="s">
        <v>157</v>
      </c>
      <c r="D691" s="368" t="s">
        <v>158</v>
      </c>
      <c r="E691" s="98" t="s">
        <v>159</v>
      </c>
      <c r="F691" s="105" t="s">
        <v>160</v>
      </c>
      <c r="G691" s="100" t="s">
        <v>161</v>
      </c>
      <c r="H691" s="351" t="s">
        <v>97</v>
      </c>
      <c r="I691" s="304" t="s">
        <v>98</v>
      </c>
      <c r="J691" s="93"/>
      <c r="K691" s="34"/>
      <c r="L691" s="63" t="e">
        <f t="shared" si="92"/>
        <v>#DIV/0!</v>
      </c>
      <c r="M691" s="62" t="e">
        <f t="shared" ref="M691:M704" si="93">IF(L691&lt;=84,"DEFICIENTE",IF(L691&lt;=89,"REGULAR",IF(L691&lt;=94,"BUENO","MUY BUENO")))</f>
        <v>#DIV/0!</v>
      </c>
      <c r="N691" s="330">
        <f>J693</f>
        <v>0</v>
      </c>
      <c r="O691" s="330">
        <f>K693</f>
        <v>0</v>
      </c>
      <c r="P691" s="338" t="e">
        <f>ROUND(((O691/N691)*100),0)</f>
        <v>#DIV/0!</v>
      </c>
      <c r="Q691" s="338" t="e">
        <f>IF(P691&lt;=84,"DEFICIENTE",IF(P691&lt;=89,"REGULAR",IF(P691&lt;=94,"BUENO","MUY BUENO")))</f>
        <v>#DIV/0!</v>
      </c>
    </row>
    <row r="692" spans="1:17" ht="36" x14ac:dyDescent="0.25">
      <c r="A692" s="301"/>
      <c r="B692" s="366"/>
      <c r="C692" s="324"/>
      <c r="D692" s="349"/>
      <c r="E692" s="98" t="s">
        <v>162</v>
      </c>
      <c r="F692" s="105" t="s">
        <v>163</v>
      </c>
      <c r="G692" s="100" t="s">
        <v>164</v>
      </c>
      <c r="H692" s="351"/>
      <c r="I692" s="305"/>
      <c r="J692" s="93"/>
      <c r="K692" s="34"/>
      <c r="L692" s="63" t="e">
        <f t="shared" si="92"/>
        <v>#DIV/0!</v>
      </c>
      <c r="M692" s="62" t="e">
        <f t="shared" si="93"/>
        <v>#DIV/0!</v>
      </c>
      <c r="N692" s="331"/>
      <c r="O692" s="331"/>
      <c r="P692" s="339"/>
      <c r="Q692" s="339"/>
    </row>
    <row r="693" spans="1:17" ht="36" x14ac:dyDescent="0.25">
      <c r="A693" s="301"/>
      <c r="B693" s="366"/>
      <c r="C693" s="324"/>
      <c r="D693" s="349"/>
      <c r="E693" s="98" t="s">
        <v>165</v>
      </c>
      <c r="F693" s="105" t="s">
        <v>166</v>
      </c>
      <c r="G693" s="100" t="s">
        <v>167</v>
      </c>
      <c r="H693" s="351"/>
      <c r="I693" s="305"/>
      <c r="J693" s="93"/>
      <c r="K693" s="34"/>
      <c r="L693" s="63" t="e">
        <f t="shared" si="92"/>
        <v>#DIV/0!</v>
      </c>
      <c r="M693" s="62" t="e">
        <f t="shared" si="93"/>
        <v>#DIV/0!</v>
      </c>
      <c r="N693" s="331"/>
      <c r="O693" s="331"/>
      <c r="P693" s="339"/>
      <c r="Q693" s="339"/>
    </row>
    <row r="694" spans="1:17" ht="48" x14ac:dyDescent="0.25">
      <c r="A694" s="301"/>
      <c r="B694" s="366"/>
      <c r="C694" s="357" t="s">
        <v>168</v>
      </c>
      <c r="D694" s="308" t="s">
        <v>169</v>
      </c>
      <c r="E694" s="98" t="s">
        <v>170</v>
      </c>
      <c r="F694" s="105" t="s">
        <v>171</v>
      </c>
      <c r="G694" s="100" t="s">
        <v>172</v>
      </c>
      <c r="H694" s="363" t="s">
        <v>173</v>
      </c>
      <c r="I694" s="305"/>
      <c r="J694" s="93"/>
      <c r="K694" s="34"/>
      <c r="L694" s="63" t="e">
        <f t="shared" si="92"/>
        <v>#DIV/0!</v>
      </c>
      <c r="M694" s="62" t="e">
        <f t="shared" si="93"/>
        <v>#DIV/0!</v>
      </c>
      <c r="N694" s="330">
        <f>J694</f>
        <v>0</v>
      </c>
      <c r="O694" s="330">
        <f>K694</f>
        <v>0</v>
      </c>
      <c r="P694" s="330" t="e">
        <f>ROUND(((O694/N694)*100),0)</f>
        <v>#DIV/0!</v>
      </c>
      <c r="Q694" s="330" t="e">
        <f>IF(P694&lt;=84,"DEFICIENTE",IF(P694&lt;=89,"REGULAR",IF(P694&lt;=94,"BUENO","MUY BUENO")))</f>
        <v>#DIV/0!</v>
      </c>
    </row>
    <row r="695" spans="1:17" ht="72" x14ac:dyDescent="0.25">
      <c r="A695" s="301"/>
      <c r="B695" s="366"/>
      <c r="C695" s="358"/>
      <c r="D695" s="308"/>
      <c r="E695" s="98" t="s">
        <v>174</v>
      </c>
      <c r="F695" s="105" t="s">
        <v>175</v>
      </c>
      <c r="G695" s="100" t="s">
        <v>176</v>
      </c>
      <c r="H695" s="363"/>
      <c r="I695" s="305"/>
      <c r="J695" s="93"/>
      <c r="K695" s="34"/>
      <c r="L695" s="63" t="e">
        <f t="shared" si="92"/>
        <v>#DIV/0!</v>
      </c>
      <c r="M695" s="62" t="e">
        <f t="shared" si="93"/>
        <v>#DIV/0!</v>
      </c>
      <c r="N695" s="331"/>
      <c r="O695" s="331"/>
      <c r="P695" s="331"/>
      <c r="Q695" s="331"/>
    </row>
    <row r="696" spans="1:17" ht="72" x14ac:dyDescent="0.25">
      <c r="A696" s="301"/>
      <c r="B696" s="366"/>
      <c r="C696" s="332" t="s">
        <v>177</v>
      </c>
      <c r="D696" s="334" t="s">
        <v>178</v>
      </c>
      <c r="E696" s="98" t="s">
        <v>179</v>
      </c>
      <c r="F696" s="105" t="s">
        <v>180</v>
      </c>
      <c r="G696" s="100" t="s">
        <v>176</v>
      </c>
      <c r="H696" s="336" t="s">
        <v>181</v>
      </c>
      <c r="I696" s="305"/>
      <c r="J696" s="93"/>
      <c r="K696" s="68"/>
      <c r="L696" s="63" t="e">
        <f t="shared" si="92"/>
        <v>#DIV/0!</v>
      </c>
      <c r="M696" s="62" t="e">
        <f t="shared" si="93"/>
        <v>#DIV/0!</v>
      </c>
      <c r="N696" s="338">
        <f>J696</f>
        <v>0</v>
      </c>
      <c r="O696" s="338">
        <f>K696</f>
        <v>0</v>
      </c>
      <c r="P696" s="330" t="e">
        <f>ROUND(((O696/N696)*100),0)</f>
        <v>#DIV/0!</v>
      </c>
      <c r="Q696" s="330" t="e">
        <f>IF(P696&lt;=84,"DEFICIENTE",IF(P696&lt;=89,"REGULAR",IF(P696&lt;=94,"BUENO","MUY BUENO")))</f>
        <v>#DIV/0!</v>
      </c>
    </row>
    <row r="697" spans="1:17" ht="36" x14ac:dyDescent="0.25">
      <c r="A697" s="301"/>
      <c r="B697" s="367"/>
      <c r="C697" s="333"/>
      <c r="D697" s="335"/>
      <c r="E697" s="98" t="s">
        <v>182</v>
      </c>
      <c r="F697" s="105" t="s">
        <v>183</v>
      </c>
      <c r="G697" s="100" t="s">
        <v>184</v>
      </c>
      <c r="H697" s="337"/>
      <c r="I697" s="305"/>
      <c r="J697" s="93"/>
      <c r="K697" s="68"/>
      <c r="L697" s="63" t="e">
        <f t="shared" si="92"/>
        <v>#DIV/0!</v>
      </c>
      <c r="M697" s="62" t="e">
        <f t="shared" si="93"/>
        <v>#DIV/0!</v>
      </c>
      <c r="N697" s="339"/>
      <c r="O697" s="339"/>
      <c r="P697" s="331"/>
      <c r="Q697" s="331"/>
    </row>
    <row r="698" spans="1:17" ht="60" x14ac:dyDescent="0.25">
      <c r="A698" s="300" t="s">
        <v>15</v>
      </c>
      <c r="B698" s="340" t="s">
        <v>185</v>
      </c>
      <c r="C698" s="307" t="s">
        <v>186</v>
      </c>
      <c r="D698" s="308" t="s">
        <v>187</v>
      </c>
      <c r="E698" s="98" t="s">
        <v>188</v>
      </c>
      <c r="F698" s="106" t="s">
        <v>189</v>
      </c>
      <c r="G698" s="100" t="s">
        <v>190</v>
      </c>
      <c r="H698" s="342" t="s">
        <v>191</v>
      </c>
      <c r="I698" s="343" t="s">
        <v>99</v>
      </c>
      <c r="J698" s="93"/>
      <c r="K698" s="68"/>
      <c r="L698" s="63" t="e">
        <f t="shared" si="92"/>
        <v>#DIV/0!</v>
      </c>
      <c r="M698" s="62" t="e">
        <f t="shared" si="93"/>
        <v>#DIV/0!</v>
      </c>
      <c r="N698" s="338">
        <f>J698</f>
        <v>0</v>
      </c>
      <c r="O698" s="338">
        <f>K698</f>
        <v>0</v>
      </c>
      <c r="P698" s="330" t="e">
        <f>ROUND(((O698/N698)*100),0)</f>
        <v>#DIV/0!</v>
      </c>
      <c r="Q698" s="330" t="e">
        <f>IF(P698&lt;=84,"DEFICIENTE",IF(P698&lt;=89,"REGULAR",IF(P698&lt;=94,"BUENO","MUY BUENO")))</f>
        <v>#DIV/0!</v>
      </c>
    </row>
    <row r="699" spans="1:17" ht="36" x14ac:dyDescent="0.25">
      <c r="A699" s="301"/>
      <c r="B699" s="341"/>
      <c r="C699" s="307"/>
      <c r="D699" s="308"/>
      <c r="E699" s="98" t="s">
        <v>192</v>
      </c>
      <c r="F699" s="106" t="s">
        <v>193</v>
      </c>
      <c r="G699" s="100" t="s">
        <v>194</v>
      </c>
      <c r="H699" s="342"/>
      <c r="I699" s="344"/>
      <c r="J699" s="93"/>
      <c r="K699" s="68"/>
      <c r="L699" s="63" t="e">
        <f t="shared" si="92"/>
        <v>#DIV/0!</v>
      </c>
      <c r="M699" s="62" t="e">
        <f t="shared" si="93"/>
        <v>#DIV/0!</v>
      </c>
      <c r="N699" s="339"/>
      <c r="O699" s="339"/>
      <c r="P699" s="331"/>
      <c r="Q699" s="331"/>
    </row>
    <row r="700" spans="1:17" ht="72" x14ac:dyDescent="0.25">
      <c r="A700" s="300" t="s">
        <v>16</v>
      </c>
      <c r="B700" s="302" t="s">
        <v>195</v>
      </c>
      <c r="C700" s="107" t="s">
        <v>196</v>
      </c>
      <c r="D700" s="108" t="s">
        <v>197</v>
      </c>
      <c r="E700" s="98" t="s">
        <v>198</v>
      </c>
      <c r="F700" s="106" t="s">
        <v>199</v>
      </c>
      <c r="G700" s="109" t="s">
        <v>200</v>
      </c>
      <c r="H700" s="110" t="s">
        <v>100</v>
      </c>
      <c r="I700" s="304" t="s">
        <v>95</v>
      </c>
      <c r="J700" s="93">
        <v>2</v>
      </c>
      <c r="K700" s="34"/>
      <c r="L700" s="63">
        <f t="shared" si="92"/>
        <v>0</v>
      </c>
      <c r="M700" s="62" t="str">
        <f t="shared" si="93"/>
        <v>DEFICIENTE</v>
      </c>
      <c r="N700" s="84">
        <f t="shared" ref="N700:O702" si="94">J700</f>
        <v>2</v>
      </c>
      <c r="O700" s="84">
        <f t="shared" si="94"/>
        <v>0</v>
      </c>
      <c r="P700" s="84">
        <f>ROUND(((O700/N700)*100),0)</f>
        <v>0</v>
      </c>
      <c r="Q700" s="84" t="str">
        <f>IF(P700&lt;=84,"DEFICIENTE",IF(P700&lt;=89,"REGULAR",IF(P700&lt;=94,"BUENO","MUY BUENO")))</f>
        <v>DEFICIENTE</v>
      </c>
    </row>
    <row r="701" spans="1:17" ht="108" x14ac:dyDescent="0.25">
      <c r="A701" s="301"/>
      <c r="B701" s="303"/>
      <c r="C701" s="111" t="s">
        <v>201</v>
      </c>
      <c r="D701" s="112" t="s">
        <v>202</v>
      </c>
      <c r="E701" s="98" t="s">
        <v>203</v>
      </c>
      <c r="F701" s="106" t="s">
        <v>204</v>
      </c>
      <c r="G701" s="109" t="s">
        <v>205</v>
      </c>
      <c r="H701" s="113" t="s">
        <v>101</v>
      </c>
      <c r="I701" s="305"/>
      <c r="J701" s="34"/>
      <c r="K701" s="34"/>
      <c r="L701" s="63" t="e">
        <f t="shared" si="92"/>
        <v>#DIV/0!</v>
      </c>
      <c r="M701" s="62" t="e">
        <f t="shared" si="93"/>
        <v>#DIV/0!</v>
      </c>
      <c r="N701" s="84">
        <f t="shared" si="94"/>
        <v>0</v>
      </c>
      <c r="O701" s="84">
        <f t="shared" si="94"/>
        <v>0</v>
      </c>
      <c r="P701" s="84" t="e">
        <f>ROUND(((O701/N701)*100),0)</f>
        <v>#DIV/0!</v>
      </c>
      <c r="Q701" s="84" t="e">
        <f>IF(P701&lt;=84,"DEFICIENTE",IF(P701&lt;=89,"REGULAR",IF(P701&lt;=94,"BUENO","MUY BUENO")))</f>
        <v>#DIV/0!</v>
      </c>
    </row>
    <row r="702" spans="1:17" ht="120" x14ac:dyDescent="0.25">
      <c r="A702" s="301"/>
      <c r="B702" s="303"/>
      <c r="C702" s="107" t="s">
        <v>206</v>
      </c>
      <c r="D702" s="108" t="s">
        <v>207</v>
      </c>
      <c r="E702" s="98" t="s">
        <v>208</v>
      </c>
      <c r="F702" s="106" t="s">
        <v>209</v>
      </c>
      <c r="G702" s="109" t="s">
        <v>210</v>
      </c>
      <c r="H702" s="114" t="s">
        <v>211</v>
      </c>
      <c r="I702" s="305"/>
      <c r="J702" s="34"/>
      <c r="K702" s="34"/>
      <c r="L702" s="63" t="e">
        <f t="shared" si="92"/>
        <v>#DIV/0!</v>
      </c>
      <c r="M702" s="62" t="e">
        <f t="shared" si="93"/>
        <v>#DIV/0!</v>
      </c>
      <c r="N702" s="85">
        <f t="shared" si="94"/>
        <v>0</v>
      </c>
      <c r="O702" s="85">
        <f t="shared" si="94"/>
        <v>0</v>
      </c>
      <c r="P702" s="85" t="e">
        <f>ROUND(((O702/N702)*100),0)</f>
        <v>#DIV/0!</v>
      </c>
      <c r="Q702" s="85" t="e">
        <f>IF(P702&lt;=84,"DEFICIENTE",IF(P702&lt;=89,"REGULAR",IF(P702&lt;=94,"BUENO","MUY BUENO")))</f>
        <v>#DIV/0!</v>
      </c>
    </row>
    <row r="703" spans="1:17" ht="60" x14ac:dyDescent="0.25">
      <c r="A703" s="300" t="s">
        <v>102</v>
      </c>
      <c r="B703" s="306" t="s">
        <v>212</v>
      </c>
      <c r="C703" s="307" t="s">
        <v>213</v>
      </c>
      <c r="D703" s="308" t="s">
        <v>214</v>
      </c>
      <c r="E703" s="98" t="s">
        <v>215</v>
      </c>
      <c r="F703" s="106" t="s">
        <v>216</v>
      </c>
      <c r="G703" s="100" t="s">
        <v>217</v>
      </c>
      <c r="H703" s="309" t="s">
        <v>103</v>
      </c>
      <c r="I703" s="310" t="s">
        <v>104</v>
      </c>
      <c r="J703" s="34"/>
      <c r="K703" s="34"/>
      <c r="L703" s="63" t="e">
        <f t="shared" si="92"/>
        <v>#DIV/0!</v>
      </c>
      <c r="M703" s="62" t="e">
        <f t="shared" si="93"/>
        <v>#DIV/0!</v>
      </c>
      <c r="N703" s="312">
        <f>J704</f>
        <v>0</v>
      </c>
      <c r="O703" s="312">
        <f>K704</f>
        <v>0</v>
      </c>
      <c r="P703" s="312" t="e">
        <f>ROUND(((O703/N703)*100),0)</f>
        <v>#DIV/0!</v>
      </c>
      <c r="Q703" s="312" t="e">
        <f>IF(P703&lt;=84,"DEFICIENTE",IF(P703&lt;=89,"REGULAR",IF(P703&lt;=94,"BUENO","MUY BUENO")))</f>
        <v>#DIV/0!</v>
      </c>
    </row>
    <row r="704" spans="1:17" ht="60" x14ac:dyDescent="0.25">
      <c r="A704" s="301"/>
      <c r="B704" s="306"/>
      <c r="C704" s="307"/>
      <c r="D704" s="308"/>
      <c r="E704" s="98" t="s">
        <v>218</v>
      </c>
      <c r="F704" s="106" t="s">
        <v>219</v>
      </c>
      <c r="G704" s="100" t="s">
        <v>220</v>
      </c>
      <c r="H704" s="309"/>
      <c r="I704" s="311"/>
      <c r="J704" s="34"/>
      <c r="K704" s="34"/>
      <c r="L704" s="63" t="e">
        <f t="shared" si="92"/>
        <v>#DIV/0!</v>
      </c>
      <c r="M704" s="62" t="e">
        <f t="shared" si="93"/>
        <v>#DIV/0!</v>
      </c>
      <c r="N704" s="313"/>
      <c r="O704" s="313"/>
      <c r="P704" s="313"/>
      <c r="Q704" s="313"/>
    </row>
    <row r="705" spans="1:17" ht="89.25" x14ac:dyDescent="0.25">
      <c r="A705" s="301"/>
      <c r="B705" s="306"/>
      <c r="C705" s="107" t="s">
        <v>221</v>
      </c>
      <c r="D705" s="108" t="s">
        <v>222</v>
      </c>
      <c r="E705" s="115" t="s">
        <v>223</v>
      </c>
      <c r="F705" s="106" t="s">
        <v>224</v>
      </c>
      <c r="G705" s="109" t="s">
        <v>225</v>
      </c>
      <c r="H705" s="116" t="s">
        <v>105</v>
      </c>
      <c r="I705" s="311"/>
      <c r="J705" s="34"/>
      <c r="K705" s="34"/>
      <c r="L705" s="63" t="e">
        <f t="shared" si="92"/>
        <v>#DIV/0!</v>
      </c>
      <c r="M705" s="34" t="e">
        <f t="shared" ref="M705" si="95">IF(L705&lt;=84,"DEFICIENTE",IF(L705&lt;=89,"REGULAR",IF(L705&lt;=94,"BUENO","MUY BUENO")))</f>
        <v>#DIV/0!</v>
      </c>
      <c r="N705" s="85">
        <f>J705</f>
        <v>0</v>
      </c>
      <c r="O705" s="85">
        <f>K705</f>
        <v>0</v>
      </c>
      <c r="P705" s="85" t="e">
        <f>ROUND(((O705/N705)*100),0)</f>
        <v>#DIV/0!</v>
      </c>
      <c r="Q705" s="85" t="e">
        <f>IF(P705&lt;=84,"DEFICIENTE",IF(P705&lt;=89,"REGULAR",IF(P705&lt;=94,"BUENO","MUY BUENO")))</f>
        <v>#DIV/0!</v>
      </c>
    </row>
    <row r="706" spans="1:17" ht="16.5" x14ac:dyDescent="0.25">
      <c r="A706" s="36" t="s">
        <v>106</v>
      </c>
      <c r="B706" s="37"/>
      <c r="C706" s="38"/>
      <c r="D706" s="39"/>
      <c r="E706" s="40"/>
      <c r="F706" s="41"/>
      <c r="G706" s="42"/>
      <c r="H706" s="42"/>
      <c r="I706" s="43"/>
      <c r="J706" s="34"/>
      <c r="K706" s="34"/>
      <c r="L706" s="25"/>
      <c r="M706" s="34"/>
      <c r="N706" s="83"/>
      <c r="O706" s="83"/>
      <c r="P706" s="83"/>
      <c r="Q706" s="83"/>
    </row>
    <row r="707" spans="1:17" ht="25.5" x14ac:dyDescent="0.25">
      <c r="A707" s="314" t="s">
        <v>226</v>
      </c>
      <c r="B707" s="317" t="s">
        <v>107</v>
      </c>
      <c r="C707" s="44" t="s">
        <v>227</v>
      </c>
      <c r="D707" s="45" t="s">
        <v>108</v>
      </c>
      <c r="E707" s="117" t="s">
        <v>228</v>
      </c>
      <c r="F707" s="118" t="s">
        <v>229</v>
      </c>
      <c r="G707" s="119" t="s">
        <v>94</v>
      </c>
      <c r="H707" s="120" t="s">
        <v>94</v>
      </c>
      <c r="I707" s="320" t="s">
        <v>109</v>
      </c>
      <c r="J707" s="34"/>
      <c r="K707" s="34"/>
      <c r="L707" s="25" t="e">
        <f>ROUND(((K707/J707)*100),0)</f>
        <v>#DIV/0!</v>
      </c>
      <c r="M707" s="34" t="e">
        <f>IF(L707&lt;=84,"DEFICIENTE",IF(L707&lt;=89,"REGULAR",IF(L707&lt;=94,"BUENO","MUY BUENO")))</f>
        <v>#DIV/0!</v>
      </c>
      <c r="N707" s="6">
        <f>J707</f>
        <v>0</v>
      </c>
      <c r="O707" s="6">
        <f>K707</f>
        <v>0</v>
      </c>
      <c r="P707" s="6" t="e">
        <f>ROUND(((O707/N707)*100),0)</f>
        <v>#DIV/0!</v>
      </c>
      <c r="Q707" s="6" t="e">
        <f>IF(P707&lt;=84,"DEFICIENTE",IF(P707&lt;=89,"REGULAR",IF(P707&lt;=94,"BUENO","MUY BUENO")))</f>
        <v>#DIV/0!</v>
      </c>
    </row>
    <row r="708" spans="1:17" ht="25.5" x14ac:dyDescent="0.25">
      <c r="A708" s="315"/>
      <c r="B708" s="318"/>
      <c r="C708" s="323" t="s">
        <v>230</v>
      </c>
      <c r="D708" s="326" t="s">
        <v>110</v>
      </c>
      <c r="E708" s="121" t="s">
        <v>231</v>
      </c>
      <c r="F708" s="106" t="s">
        <v>232</v>
      </c>
      <c r="G708" s="122" t="s">
        <v>17</v>
      </c>
      <c r="H708" s="327" t="s">
        <v>111</v>
      </c>
      <c r="I708" s="321"/>
      <c r="J708" s="34"/>
      <c r="K708" s="34"/>
      <c r="L708" s="63" t="e">
        <f>ROUND(((K708/J708)*100),0)</f>
        <v>#DIV/0!</v>
      </c>
      <c r="M708" s="62" t="e">
        <f>IF(L708&lt;=84,"DEFICIENTE",IF(L708&lt;=89,"REGULAR",IF(L708&lt;=94,"BUENO","MUY BUENO")))</f>
        <v>#DIV/0!</v>
      </c>
      <c r="N708" s="312">
        <f>J708</f>
        <v>0</v>
      </c>
      <c r="O708" s="312">
        <f>K708</f>
        <v>0</v>
      </c>
      <c r="P708" s="312" t="e">
        <f>ROUND(((O708/N708)*100),0)</f>
        <v>#DIV/0!</v>
      </c>
      <c r="Q708" s="312" t="e">
        <f>IF(P708&lt;=84,"DEFICIENTE",IF(P708&lt;=89,"REGULAR",IF(P708&lt;=94,"BUENO","MUY BUENO")))</f>
        <v>#DIV/0!</v>
      </c>
    </row>
    <row r="709" spans="1:17" ht="36" x14ac:dyDescent="0.25">
      <c r="A709" s="315"/>
      <c r="B709" s="318"/>
      <c r="C709" s="324"/>
      <c r="D709" s="326"/>
      <c r="E709" s="121" t="s">
        <v>233</v>
      </c>
      <c r="F709" s="106" t="s">
        <v>234</v>
      </c>
      <c r="G709" s="122" t="s">
        <v>17</v>
      </c>
      <c r="H709" s="327"/>
      <c r="I709" s="321"/>
      <c r="J709" s="34"/>
      <c r="K709" s="34"/>
      <c r="L709" s="63" t="e">
        <f>ROUND(((K709/J709)*100),0)</f>
        <v>#DIV/0!</v>
      </c>
      <c r="M709" s="62" t="e">
        <f>IF(L709&lt;=84,"DEFICIENTE",IF(L709&lt;=89,"REGULAR",IF(L709&lt;=94,"BUENO","MUY BUENO")))</f>
        <v>#DIV/0!</v>
      </c>
      <c r="N709" s="328"/>
      <c r="O709" s="328"/>
      <c r="P709" s="328"/>
      <c r="Q709" s="328"/>
    </row>
    <row r="710" spans="1:17" ht="36" x14ac:dyDescent="0.25">
      <c r="A710" s="315"/>
      <c r="B710" s="318"/>
      <c r="C710" s="324"/>
      <c r="D710" s="326"/>
      <c r="E710" s="121" t="s">
        <v>235</v>
      </c>
      <c r="F710" s="106" t="s">
        <v>236</v>
      </c>
      <c r="G710" s="122" t="s">
        <v>17</v>
      </c>
      <c r="H710" s="327"/>
      <c r="I710" s="321"/>
      <c r="J710" s="34"/>
      <c r="K710" s="34"/>
      <c r="L710" s="63" t="e">
        <f>ROUND(((K710/J710)*100),0)</f>
        <v>#DIV/0!</v>
      </c>
      <c r="M710" s="62" t="e">
        <f>IF(L710&lt;=84,"DEFICIENTE",IF(L710&lt;=89,"REGULAR",IF(L710&lt;=94,"BUENO","MUY BUENO")))</f>
        <v>#DIV/0!</v>
      </c>
      <c r="N710" s="328"/>
      <c r="O710" s="328"/>
      <c r="P710" s="328"/>
      <c r="Q710" s="328"/>
    </row>
    <row r="711" spans="1:17" ht="36" x14ac:dyDescent="0.25">
      <c r="A711" s="316"/>
      <c r="B711" s="319"/>
      <c r="C711" s="325"/>
      <c r="D711" s="326"/>
      <c r="E711" s="121" t="s">
        <v>237</v>
      </c>
      <c r="F711" s="106" t="s">
        <v>238</v>
      </c>
      <c r="G711" s="122" t="s">
        <v>17</v>
      </c>
      <c r="H711" s="327"/>
      <c r="I711" s="322"/>
      <c r="J711" s="34"/>
      <c r="K711" s="34"/>
      <c r="L711" s="63" t="e">
        <f>ROUND(((K711/J711)*100),0)</f>
        <v>#DIV/0!</v>
      </c>
      <c r="M711" s="62" t="e">
        <f>IF(L711&lt;=84,"DEFICIENTE",IF(L711&lt;=89,"REGULAR",IF(L711&lt;=94,"BUENO","MUY BUENO")))</f>
        <v>#DIV/0!</v>
      </c>
      <c r="N711" s="329"/>
      <c r="O711" s="329"/>
      <c r="P711" s="329"/>
      <c r="Q711" s="329"/>
    </row>
    <row r="713" spans="1:17" ht="18.75" x14ac:dyDescent="0.25">
      <c r="A713" s="46" t="s">
        <v>126</v>
      </c>
      <c r="B713" s="47"/>
      <c r="C713" s="48"/>
      <c r="D713" s="49"/>
      <c r="E713" s="47"/>
      <c r="F713" s="50"/>
      <c r="G713" s="51"/>
      <c r="H713" s="52"/>
      <c r="I713" s="53"/>
      <c r="J713" s="54"/>
      <c r="K713" s="54"/>
      <c r="L713" s="55"/>
      <c r="M713" s="58"/>
      <c r="N713" s="59"/>
      <c r="O713" s="59"/>
      <c r="P713" s="60"/>
      <c r="Q713" s="61"/>
    </row>
    <row r="714" spans="1:17" x14ac:dyDescent="0.25">
      <c r="A714" s="80" t="s">
        <v>91</v>
      </c>
      <c r="B714" s="64"/>
      <c r="C714" s="64"/>
      <c r="D714" s="64"/>
      <c r="E714" s="64"/>
      <c r="F714" s="64"/>
      <c r="G714" s="64"/>
      <c r="H714" s="64"/>
      <c r="I714" s="64"/>
      <c r="J714" s="64"/>
      <c r="K714" s="64"/>
      <c r="L714" s="64"/>
      <c r="M714" s="64"/>
      <c r="N714" s="65"/>
      <c r="O714" s="65"/>
      <c r="P714" s="66"/>
      <c r="Q714" s="67"/>
    </row>
    <row r="715" spans="1:17" ht="36" x14ac:dyDescent="0.25">
      <c r="A715" s="345" t="s">
        <v>12</v>
      </c>
      <c r="B715" s="347" t="s">
        <v>92</v>
      </c>
      <c r="C715" s="348" t="s">
        <v>150</v>
      </c>
      <c r="D715" s="349" t="s">
        <v>93</v>
      </c>
      <c r="E715" s="101" t="s">
        <v>151</v>
      </c>
      <c r="F715" s="102" t="s">
        <v>152</v>
      </c>
      <c r="G715" s="100" t="s">
        <v>153</v>
      </c>
      <c r="H715" s="351" t="s">
        <v>94</v>
      </c>
      <c r="I715" s="352" t="s">
        <v>95</v>
      </c>
      <c r="J715" s="92"/>
      <c r="K715" s="62"/>
      <c r="L715" s="63" t="e">
        <f>ROUND(((K715/J715)*100),0)</f>
        <v>#DIV/0!</v>
      </c>
      <c r="M715" s="62" t="e">
        <f>IF(L715&lt;=84,"DEFICIENTE",IF(L715&lt;=89,"REGULAR",IF(L715&lt;=94,"BUENO","MUY BUENO")))</f>
        <v>#DIV/0!</v>
      </c>
      <c r="N715" s="355">
        <f>J715</f>
        <v>0</v>
      </c>
      <c r="O715" s="355">
        <f>K715</f>
        <v>0</v>
      </c>
      <c r="P715" s="355" t="e">
        <f>ROUND(((O715/N715)*100),0)</f>
        <v>#DIV/0!</v>
      </c>
      <c r="Q715" s="355" t="e">
        <f>IF(P715&lt;=84,"DEFICIENTE",IF(P715&lt;=89,"REGULAR",IF(P715&lt;=94,"BUENO","MUY BUENO")))</f>
        <v>#DIV/0!</v>
      </c>
    </row>
    <row r="716" spans="1:17" ht="60" x14ac:dyDescent="0.25">
      <c r="A716" s="345"/>
      <c r="B716" s="347"/>
      <c r="C716" s="348"/>
      <c r="D716" s="350"/>
      <c r="E716" s="103" t="s">
        <v>154</v>
      </c>
      <c r="F716" s="94" t="s">
        <v>142</v>
      </c>
      <c r="G716" s="104" t="s">
        <v>153</v>
      </c>
      <c r="H716" s="351"/>
      <c r="I716" s="353"/>
      <c r="J716" s="93"/>
      <c r="K716" s="56"/>
      <c r="L716" s="57"/>
      <c r="M716" s="56"/>
      <c r="N716" s="356"/>
      <c r="O716" s="356"/>
      <c r="P716" s="356"/>
      <c r="Q716" s="356"/>
    </row>
    <row r="717" spans="1:17" ht="60" x14ac:dyDescent="0.25">
      <c r="A717" s="345"/>
      <c r="B717" s="347"/>
      <c r="C717" s="357" t="s">
        <v>155</v>
      </c>
      <c r="D717" s="360" t="s">
        <v>96</v>
      </c>
      <c r="E717" s="95" t="s">
        <v>143</v>
      </c>
      <c r="F717" s="96" t="s">
        <v>144</v>
      </c>
      <c r="G717" s="97" t="s">
        <v>145</v>
      </c>
      <c r="H717" s="363" t="s">
        <v>94</v>
      </c>
      <c r="I717" s="353"/>
      <c r="J717" s="93"/>
      <c r="K717" s="56"/>
      <c r="L717" s="57"/>
      <c r="M717" s="56"/>
      <c r="N717" s="355">
        <f>J719</f>
        <v>0</v>
      </c>
      <c r="O717" s="355">
        <f>K719</f>
        <v>0</v>
      </c>
      <c r="P717" s="355" t="e">
        <f>ROUND(((O717/N717)*100),0)</f>
        <v>#DIV/0!</v>
      </c>
      <c r="Q717" s="355" t="e">
        <f>IF(P717&lt;=84,"DEFICIENTE",IF(P717&lt;=89,"REGULAR",IF(P717&lt;=94,"BUENO","MUY BUENO")))</f>
        <v>#DIV/0!</v>
      </c>
    </row>
    <row r="718" spans="1:17" ht="48" x14ac:dyDescent="0.25">
      <c r="A718" s="345"/>
      <c r="B718" s="347"/>
      <c r="C718" s="358"/>
      <c r="D718" s="361"/>
      <c r="E718" s="95" t="s">
        <v>146</v>
      </c>
      <c r="F718" s="96" t="s">
        <v>147</v>
      </c>
      <c r="G718" s="97" t="s">
        <v>145</v>
      </c>
      <c r="H718" s="363"/>
      <c r="I718" s="353"/>
      <c r="J718" s="93"/>
      <c r="K718" s="56"/>
      <c r="L718" s="57"/>
      <c r="M718" s="56"/>
      <c r="N718" s="364"/>
      <c r="O718" s="364"/>
      <c r="P718" s="364"/>
      <c r="Q718" s="364"/>
    </row>
    <row r="719" spans="1:17" ht="60" x14ac:dyDescent="0.25">
      <c r="A719" s="346"/>
      <c r="B719" s="347"/>
      <c r="C719" s="359"/>
      <c r="D719" s="362"/>
      <c r="E719" s="98" t="s">
        <v>148</v>
      </c>
      <c r="F719" s="99" t="s">
        <v>149</v>
      </c>
      <c r="G719" s="100" t="s">
        <v>145</v>
      </c>
      <c r="H719" s="363"/>
      <c r="I719" s="354"/>
      <c r="J719" s="93"/>
      <c r="K719" s="34"/>
      <c r="L719" s="63" t="e">
        <f t="shared" ref="L719:L734" si="96">ROUND(((K719/J719)*100),0)</f>
        <v>#DIV/0!</v>
      </c>
      <c r="M719" s="34"/>
      <c r="N719" s="356"/>
      <c r="O719" s="356"/>
      <c r="P719" s="356"/>
      <c r="Q719" s="356"/>
    </row>
    <row r="720" spans="1:17" ht="24" x14ac:dyDescent="0.25">
      <c r="A720" s="300" t="s">
        <v>14</v>
      </c>
      <c r="B720" s="365" t="s">
        <v>156</v>
      </c>
      <c r="C720" s="323" t="s">
        <v>157</v>
      </c>
      <c r="D720" s="368" t="s">
        <v>158</v>
      </c>
      <c r="E720" s="98" t="s">
        <v>159</v>
      </c>
      <c r="F720" s="105" t="s">
        <v>160</v>
      </c>
      <c r="G720" s="100" t="s">
        <v>161</v>
      </c>
      <c r="H720" s="351" t="s">
        <v>97</v>
      </c>
      <c r="I720" s="304" t="s">
        <v>98</v>
      </c>
      <c r="J720" s="93"/>
      <c r="K720" s="34"/>
      <c r="L720" s="63" t="e">
        <f t="shared" si="96"/>
        <v>#DIV/0!</v>
      </c>
      <c r="M720" s="62" t="e">
        <f t="shared" ref="M720:M733" si="97">IF(L720&lt;=84,"DEFICIENTE",IF(L720&lt;=89,"REGULAR",IF(L720&lt;=94,"BUENO","MUY BUENO")))</f>
        <v>#DIV/0!</v>
      </c>
      <c r="N720" s="330">
        <f>J722</f>
        <v>0</v>
      </c>
      <c r="O720" s="330">
        <f>K722</f>
        <v>0</v>
      </c>
      <c r="P720" s="338" t="e">
        <f>ROUND(((O720/N720)*100),0)</f>
        <v>#DIV/0!</v>
      </c>
      <c r="Q720" s="338" t="e">
        <f>IF(P720&lt;=84,"DEFICIENTE",IF(P720&lt;=89,"REGULAR",IF(P720&lt;=94,"BUENO","MUY BUENO")))</f>
        <v>#DIV/0!</v>
      </c>
    </row>
    <row r="721" spans="1:17" ht="36" x14ac:dyDescent="0.25">
      <c r="A721" s="301"/>
      <c r="B721" s="366"/>
      <c r="C721" s="324"/>
      <c r="D721" s="349"/>
      <c r="E721" s="98" t="s">
        <v>162</v>
      </c>
      <c r="F721" s="105" t="s">
        <v>163</v>
      </c>
      <c r="G721" s="100" t="s">
        <v>164</v>
      </c>
      <c r="H721" s="351"/>
      <c r="I721" s="305"/>
      <c r="J721" s="93"/>
      <c r="K721" s="34"/>
      <c r="L721" s="63" t="e">
        <f t="shared" si="96"/>
        <v>#DIV/0!</v>
      </c>
      <c r="M721" s="62" t="e">
        <f t="shared" si="97"/>
        <v>#DIV/0!</v>
      </c>
      <c r="N721" s="331"/>
      <c r="O721" s="331"/>
      <c r="P721" s="339"/>
      <c r="Q721" s="339"/>
    </row>
    <row r="722" spans="1:17" ht="36" x14ac:dyDescent="0.25">
      <c r="A722" s="301"/>
      <c r="B722" s="366"/>
      <c r="C722" s="324"/>
      <c r="D722" s="349"/>
      <c r="E722" s="98" t="s">
        <v>165</v>
      </c>
      <c r="F722" s="105" t="s">
        <v>166</v>
      </c>
      <c r="G722" s="100" t="s">
        <v>167</v>
      </c>
      <c r="H722" s="351"/>
      <c r="I722" s="305"/>
      <c r="J722" s="93"/>
      <c r="K722" s="34"/>
      <c r="L722" s="63" t="e">
        <f t="shared" si="96"/>
        <v>#DIV/0!</v>
      </c>
      <c r="M722" s="62" t="e">
        <f t="shared" si="97"/>
        <v>#DIV/0!</v>
      </c>
      <c r="N722" s="331"/>
      <c r="O722" s="331"/>
      <c r="P722" s="339"/>
      <c r="Q722" s="339"/>
    </row>
    <row r="723" spans="1:17" ht="48" x14ac:dyDescent="0.25">
      <c r="A723" s="301"/>
      <c r="B723" s="366"/>
      <c r="C723" s="357" t="s">
        <v>168</v>
      </c>
      <c r="D723" s="308" t="s">
        <v>169</v>
      </c>
      <c r="E723" s="98" t="s">
        <v>170</v>
      </c>
      <c r="F723" s="105" t="s">
        <v>171</v>
      </c>
      <c r="G723" s="100" t="s">
        <v>172</v>
      </c>
      <c r="H723" s="363" t="s">
        <v>173</v>
      </c>
      <c r="I723" s="305"/>
      <c r="J723" s="93"/>
      <c r="K723" s="34"/>
      <c r="L723" s="63" t="e">
        <f t="shared" si="96"/>
        <v>#DIV/0!</v>
      </c>
      <c r="M723" s="62" t="e">
        <f t="shared" si="97"/>
        <v>#DIV/0!</v>
      </c>
      <c r="N723" s="330">
        <f>J723</f>
        <v>0</v>
      </c>
      <c r="O723" s="330">
        <f>K723</f>
        <v>0</v>
      </c>
      <c r="P723" s="330" t="e">
        <f>ROUND(((O723/N723)*100),0)</f>
        <v>#DIV/0!</v>
      </c>
      <c r="Q723" s="330" t="e">
        <f>IF(P723&lt;=84,"DEFICIENTE",IF(P723&lt;=89,"REGULAR",IF(P723&lt;=94,"BUENO","MUY BUENO")))</f>
        <v>#DIV/0!</v>
      </c>
    </row>
    <row r="724" spans="1:17" ht="72" x14ac:dyDescent="0.25">
      <c r="A724" s="301"/>
      <c r="B724" s="366"/>
      <c r="C724" s="358"/>
      <c r="D724" s="308"/>
      <c r="E724" s="98" t="s">
        <v>174</v>
      </c>
      <c r="F724" s="105" t="s">
        <v>175</v>
      </c>
      <c r="G724" s="100" t="s">
        <v>176</v>
      </c>
      <c r="H724" s="363"/>
      <c r="I724" s="305"/>
      <c r="J724" s="93"/>
      <c r="K724" s="34"/>
      <c r="L724" s="63" t="e">
        <f t="shared" si="96"/>
        <v>#DIV/0!</v>
      </c>
      <c r="M724" s="62" t="e">
        <f t="shared" si="97"/>
        <v>#DIV/0!</v>
      </c>
      <c r="N724" s="331"/>
      <c r="O724" s="331"/>
      <c r="P724" s="331"/>
      <c r="Q724" s="331"/>
    </row>
    <row r="725" spans="1:17" ht="72" x14ac:dyDescent="0.25">
      <c r="A725" s="301"/>
      <c r="B725" s="366"/>
      <c r="C725" s="332" t="s">
        <v>177</v>
      </c>
      <c r="D725" s="334" t="s">
        <v>178</v>
      </c>
      <c r="E725" s="98" t="s">
        <v>179</v>
      </c>
      <c r="F725" s="105" t="s">
        <v>180</v>
      </c>
      <c r="G725" s="100" t="s">
        <v>176</v>
      </c>
      <c r="H725" s="336" t="s">
        <v>181</v>
      </c>
      <c r="I725" s="305"/>
      <c r="J725" s="93"/>
      <c r="K725" s="68"/>
      <c r="L725" s="63" t="e">
        <f t="shared" si="96"/>
        <v>#DIV/0!</v>
      </c>
      <c r="M725" s="62" t="e">
        <f t="shared" si="97"/>
        <v>#DIV/0!</v>
      </c>
      <c r="N725" s="338">
        <f>J725</f>
        <v>0</v>
      </c>
      <c r="O725" s="338">
        <f>K725</f>
        <v>0</v>
      </c>
      <c r="P725" s="330" t="e">
        <f>ROUND(((O725/N725)*100),0)</f>
        <v>#DIV/0!</v>
      </c>
      <c r="Q725" s="330" t="e">
        <f>IF(P725&lt;=84,"DEFICIENTE",IF(P725&lt;=89,"REGULAR",IF(P725&lt;=94,"BUENO","MUY BUENO")))</f>
        <v>#DIV/0!</v>
      </c>
    </row>
    <row r="726" spans="1:17" ht="36" x14ac:dyDescent="0.25">
      <c r="A726" s="301"/>
      <c r="B726" s="367"/>
      <c r="C726" s="333"/>
      <c r="D726" s="335"/>
      <c r="E726" s="98" t="s">
        <v>182</v>
      </c>
      <c r="F726" s="105" t="s">
        <v>183</v>
      </c>
      <c r="G726" s="100" t="s">
        <v>184</v>
      </c>
      <c r="H726" s="337"/>
      <c r="I726" s="305"/>
      <c r="J726" s="93"/>
      <c r="K726" s="68"/>
      <c r="L726" s="63" t="e">
        <f t="shared" si="96"/>
        <v>#DIV/0!</v>
      </c>
      <c r="M726" s="62" t="e">
        <f t="shared" si="97"/>
        <v>#DIV/0!</v>
      </c>
      <c r="N726" s="339"/>
      <c r="O726" s="339"/>
      <c r="P726" s="331"/>
      <c r="Q726" s="331"/>
    </row>
    <row r="727" spans="1:17" ht="60" x14ac:dyDescent="0.25">
      <c r="A727" s="300" t="s">
        <v>15</v>
      </c>
      <c r="B727" s="340" t="s">
        <v>185</v>
      </c>
      <c r="C727" s="307" t="s">
        <v>186</v>
      </c>
      <c r="D727" s="308" t="s">
        <v>187</v>
      </c>
      <c r="E727" s="98" t="s">
        <v>188</v>
      </c>
      <c r="F727" s="106" t="s">
        <v>189</v>
      </c>
      <c r="G727" s="100" t="s">
        <v>190</v>
      </c>
      <c r="H727" s="342" t="s">
        <v>191</v>
      </c>
      <c r="I727" s="343" t="s">
        <v>99</v>
      </c>
      <c r="J727" s="93"/>
      <c r="K727" s="68"/>
      <c r="L727" s="63" t="e">
        <f t="shared" si="96"/>
        <v>#DIV/0!</v>
      </c>
      <c r="M727" s="62" t="e">
        <f t="shared" si="97"/>
        <v>#DIV/0!</v>
      </c>
      <c r="N727" s="338">
        <f>J727</f>
        <v>0</v>
      </c>
      <c r="O727" s="338">
        <f>K727</f>
        <v>0</v>
      </c>
      <c r="P727" s="330" t="e">
        <f>ROUND(((O727/N727)*100),0)</f>
        <v>#DIV/0!</v>
      </c>
      <c r="Q727" s="330" t="e">
        <f>IF(P727&lt;=84,"DEFICIENTE",IF(P727&lt;=89,"REGULAR",IF(P727&lt;=94,"BUENO","MUY BUENO")))</f>
        <v>#DIV/0!</v>
      </c>
    </row>
    <row r="728" spans="1:17" ht="36" x14ac:dyDescent="0.25">
      <c r="A728" s="301"/>
      <c r="B728" s="341"/>
      <c r="C728" s="307"/>
      <c r="D728" s="308"/>
      <c r="E728" s="98" t="s">
        <v>192</v>
      </c>
      <c r="F728" s="106" t="s">
        <v>193</v>
      </c>
      <c r="G728" s="100" t="s">
        <v>194</v>
      </c>
      <c r="H728" s="342"/>
      <c r="I728" s="344"/>
      <c r="J728" s="93"/>
      <c r="K728" s="68"/>
      <c r="L728" s="63" t="e">
        <f t="shared" si="96"/>
        <v>#DIV/0!</v>
      </c>
      <c r="M728" s="62" t="e">
        <f t="shared" si="97"/>
        <v>#DIV/0!</v>
      </c>
      <c r="N728" s="339"/>
      <c r="O728" s="339"/>
      <c r="P728" s="331"/>
      <c r="Q728" s="331"/>
    </row>
    <row r="729" spans="1:17" ht="72" x14ac:dyDescent="0.25">
      <c r="A729" s="300" t="s">
        <v>16</v>
      </c>
      <c r="B729" s="302" t="s">
        <v>195</v>
      </c>
      <c r="C729" s="107" t="s">
        <v>196</v>
      </c>
      <c r="D729" s="108" t="s">
        <v>197</v>
      </c>
      <c r="E729" s="98" t="s">
        <v>198</v>
      </c>
      <c r="F729" s="106" t="s">
        <v>199</v>
      </c>
      <c r="G729" s="109" t="s">
        <v>200</v>
      </c>
      <c r="H729" s="110" t="s">
        <v>100</v>
      </c>
      <c r="I729" s="304" t="s">
        <v>95</v>
      </c>
      <c r="J729" s="93">
        <v>2</v>
      </c>
      <c r="K729" s="34"/>
      <c r="L729" s="63">
        <f t="shared" si="96"/>
        <v>0</v>
      </c>
      <c r="M729" s="62" t="str">
        <f t="shared" si="97"/>
        <v>DEFICIENTE</v>
      </c>
      <c r="N729" s="84">
        <f t="shared" ref="N729:O731" si="98">J729</f>
        <v>2</v>
      </c>
      <c r="O729" s="84">
        <f t="shared" si="98"/>
        <v>0</v>
      </c>
      <c r="P729" s="84">
        <f>ROUND(((O729/N729)*100),0)</f>
        <v>0</v>
      </c>
      <c r="Q729" s="84" t="str">
        <f>IF(P729&lt;=84,"DEFICIENTE",IF(P729&lt;=89,"REGULAR",IF(P729&lt;=94,"BUENO","MUY BUENO")))</f>
        <v>DEFICIENTE</v>
      </c>
    </row>
    <row r="730" spans="1:17" ht="108" x14ac:dyDescent="0.25">
      <c r="A730" s="301"/>
      <c r="B730" s="303"/>
      <c r="C730" s="111" t="s">
        <v>201</v>
      </c>
      <c r="D730" s="112" t="s">
        <v>202</v>
      </c>
      <c r="E730" s="98" t="s">
        <v>203</v>
      </c>
      <c r="F730" s="106" t="s">
        <v>204</v>
      </c>
      <c r="G730" s="109" t="s">
        <v>205</v>
      </c>
      <c r="H730" s="113" t="s">
        <v>101</v>
      </c>
      <c r="I730" s="305"/>
      <c r="J730" s="34"/>
      <c r="K730" s="34"/>
      <c r="L730" s="63" t="e">
        <f t="shared" si="96"/>
        <v>#DIV/0!</v>
      </c>
      <c r="M730" s="62" t="e">
        <f t="shared" si="97"/>
        <v>#DIV/0!</v>
      </c>
      <c r="N730" s="84">
        <f t="shared" si="98"/>
        <v>0</v>
      </c>
      <c r="O730" s="84">
        <f t="shared" si="98"/>
        <v>0</v>
      </c>
      <c r="P730" s="84" t="e">
        <f>ROUND(((O730/N730)*100),0)</f>
        <v>#DIV/0!</v>
      </c>
      <c r="Q730" s="84" t="e">
        <f>IF(P730&lt;=84,"DEFICIENTE",IF(P730&lt;=89,"REGULAR",IF(P730&lt;=94,"BUENO","MUY BUENO")))</f>
        <v>#DIV/0!</v>
      </c>
    </row>
    <row r="731" spans="1:17" ht="120" x14ac:dyDescent="0.25">
      <c r="A731" s="301"/>
      <c r="B731" s="303"/>
      <c r="C731" s="107" t="s">
        <v>206</v>
      </c>
      <c r="D731" s="108" t="s">
        <v>207</v>
      </c>
      <c r="E731" s="98" t="s">
        <v>208</v>
      </c>
      <c r="F731" s="106" t="s">
        <v>209</v>
      </c>
      <c r="G731" s="109" t="s">
        <v>210</v>
      </c>
      <c r="H731" s="114" t="s">
        <v>211</v>
      </c>
      <c r="I731" s="305"/>
      <c r="J731" s="34"/>
      <c r="K731" s="34"/>
      <c r="L731" s="63" t="e">
        <f t="shared" si="96"/>
        <v>#DIV/0!</v>
      </c>
      <c r="M731" s="62" t="e">
        <f t="shared" si="97"/>
        <v>#DIV/0!</v>
      </c>
      <c r="N731" s="85">
        <f t="shared" si="98"/>
        <v>0</v>
      </c>
      <c r="O731" s="85">
        <f t="shared" si="98"/>
        <v>0</v>
      </c>
      <c r="P731" s="85" t="e">
        <f>ROUND(((O731/N731)*100),0)</f>
        <v>#DIV/0!</v>
      </c>
      <c r="Q731" s="85" t="e">
        <f>IF(P731&lt;=84,"DEFICIENTE",IF(P731&lt;=89,"REGULAR",IF(P731&lt;=94,"BUENO","MUY BUENO")))</f>
        <v>#DIV/0!</v>
      </c>
    </row>
    <row r="732" spans="1:17" ht="60" x14ac:dyDescent="0.25">
      <c r="A732" s="300" t="s">
        <v>102</v>
      </c>
      <c r="B732" s="306" t="s">
        <v>212</v>
      </c>
      <c r="C732" s="307" t="s">
        <v>213</v>
      </c>
      <c r="D732" s="308" t="s">
        <v>214</v>
      </c>
      <c r="E732" s="98" t="s">
        <v>215</v>
      </c>
      <c r="F732" s="106" t="s">
        <v>216</v>
      </c>
      <c r="G732" s="100" t="s">
        <v>217</v>
      </c>
      <c r="H732" s="309" t="s">
        <v>103</v>
      </c>
      <c r="I732" s="310" t="s">
        <v>104</v>
      </c>
      <c r="J732" s="34"/>
      <c r="K732" s="34"/>
      <c r="L732" s="63" t="e">
        <f t="shared" si="96"/>
        <v>#DIV/0!</v>
      </c>
      <c r="M732" s="62" t="e">
        <f t="shared" si="97"/>
        <v>#DIV/0!</v>
      </c>
      <c r="N732" s="312">
        <f>J733</f>
        <v>0</v>
      </c>
      <c r="O732" s="312">
        <f>K733</f>
        <v>0</v>
      </c>
      <c r="P732" s="312" t="e">
        <f>ROUND(((O732/N732)*100),0)</f>
        <v>#DIV/0!</v>
      </c>
      <c r="Q732" s="312" t="e">
        <f>IF(P732&lt;=84,"DEFICIENTE",IF(P732&lt;=89,"REGULAR",IF(P732&lt;=94,"BUENO","MUY BUENO")))</f>
        <v>#DIV/0!</v>
      </c>
    </row>
    <row r="733" spans="1:17" ht="60" x14ac:dyDescent="0.25">
      <c r="A733" s="301"/>
      <c r="B733" s="306"/>
      <c r="C733" s="307"/>
      <c r="D733" s="308"/>
      <c r="E733" s="98" t="s">
        <v>218</v>
      </c>
      <c r="F733" s="106" t="s">
        <v>219</v>
      </c>
      <c r="G733" s="100" t="s">
        <v>220</v>
      </c>
      <c r="H733" s="309"/>
      <c r="I733" s="311"/>
      <c r="J733" s="34"/>
      <c r="K733" s="34"/>
      <c r="L733" s="63" t="e">
        <f t="shared" si="96"/>
        <v>#DIV/0!</v>
      </c>
      <c r="M733" s="62" t="e">
        <f t="shared" si="97"/>
        <v>#DIV/0!</v>
      </c>
      <c r="N733" s="313"/>
      <c r="O733" s="313"/>
      <c r="P733" s="313"/>
      <c r="Q733" s="313"/>
    </row>
    <row r="734" spans="1:17" ht="89.25" x14ac:dyDescent="0.25">
      <c r="A734" s="301"/>
      <c r="B734" s="306"/>
      <c r="C734" s="107" t="s">
        <v>221</v>
      </c>
      <c r="D734" s="108" t="s">
        <v>222</v>
      </c>
      <c r="E734" s="115" t="s">
        <v>223</v>
      </c>
      <c r="F734" s="106" t="s">
        <v>224</v>
      </c>
      <c r="G734" s="109" t="s">
        <v>225</v>
      </c>
      <c r="H734" s="116" t="s">
        <v>105</v>
      </c>
      <c r="I734" s="311"/>
      <c r="J734" s="34"/>
      <c r="K734" s="34"/>
      <c r="L734" s="63" t="e">
        <f t="shared" si="96"/>
        <v>#DIV/0!</v>
      </c>
      <c r="M734" s="34" t="e">
        <f t="shared" ref="M734" si="99">IF(L734&lt;=84,"DEFICIENTE",IF(L734&lt;=89,"REGULAR",IF(L734&lt;=94,"BUENO","MUY BUENO")))</f>
        <v>#DIV/0!</v>
      </c>
      <c r="N734" s="85">
        <f>J734</f>
        <v>0</v>
      </c>
      <c r="O734" s="85">
        <f>K734</f>
        <v>0</v>
      </c>
      <c r="P734" s="85" t="e">
        <f>ROUND(((O734/N734)*100),0)</f>
        <v>#DIV/0!</v>
      </c>
      <c r="Q734" s="85" t="e">
        <f>IF(P734&lt;=84,"DEFICIENTE",IF(P734&lt;=89,"REGULAR",IF(P734&lt;=94,"BUENO","MUY BUENO")))</f>
        <v>#DIV/0!</v>
      </c>
    </row>
    <row r="735" spans="1:17" ht="16.5" x14ac:dyDescent="0.25">
      <c r="A735" s="36" t="s">
        <v>106</v>
      </c>
      <c r="B735" s="37"/>
      <c r="C735" s="38"/>
      <c r="D735" s="39"/>
      <c r="E735" s="40"/>
      <c r="F735" s="41"/>
      <c r="G735" s="42"/>
      <c r="H735" s="42"/>
      <c r="I735" s="43"/>
      <c r="J735" s="34"/>
      <c r="K735" s="34"/>
      <c r="L735" s="25"/>
      <c r="M735" s="34"/>
      <c r="N735" s="83"/>
      <c r="O735" s="83"/>
      <c r="P735" s="83"/>
      <c r="Q735" s="83"/>
    </row>
    <row r="736" spans="1:17" ht="25.5" x14ac:dyDescent="0.25">
      <c r="A736" s="314" t="s">
        <v>226</v>
      </c>
      <c r="B736" s="317" t="s">
        <v>107</v>
      </c>
      <c r="C736" s="44" t="s">
        <v>227</v>
      </c>
      <c r="D736" s="45" t="s">
        <v>108</v>
      </c>
      <c r="E736" s="117" t="s">
        <v>228</v>
      </c>
      <c r="F736" s="118" t="s">
        <v>229</v>
      </c>
      <c r="G736" s="119" t="s">
        <v>94</v>
      </c>
      <c r="H736" s="120" t="s">
        <v>94</v>
      </c>
      <c r="I736" s="320" t="s">
        <v>109</v>
      </c>
      <c r="J736" s="34"/>
      <c r="K736" s="34"/>
      <c r="L736" s="25" t="e">
        <f>ROUND(((K736/J736)*100),0)</f>
        <v>#DIV/0!</v>
      </c>
      <c r="M736" s="34" t="e">
        <f>IF(L736&lt;=84,"DEFICIENTE",IF(L736&lt;=89,"REGULAR",IF(L736&lt;=94,"BUENO","MUY BUENO")))</f>
        <v>#DIV/0!</v>
      </c>
      <c r="N736" s="6">
        <f>J736</f>
        <v>0</v>
      </c>
      <c r="O736" s="6">
        <f>K736</f>
        <v>0</v>
      </c>
      <c r="P736" s="6" t="e">
        <f>ROUND(((O736/N736)*100),0)</f>
        <v>#DIV/0!</v>
      </c>
      <c r="Q736" s="6" t="e">
        <f>IF(P736&lt;=84,"DEFICIENTE",IF(P736&lt;=89,"REGULAR",IF(P736&lt;=94,"BUENO","MUY BUENO")))</f>
        <v>#DIV/0!</v>
      </c>
    </row>
    <row r="737" spans="1:17" ht="25.5" x14ac:dyDescent="0.25">
      <c r="A737" s="315"/>
      <c r="B737" s="318"/>
      <c r="C737" s="323" t="s">
        <v>230</v>
      </c>
      <c r="D737" s="326" t="s">
        <v>110</v>
      </c>
      <c r="E737" s="121" t="s">
        <v>231</v>
      </c>
      <c r="F737" s="106" t="s">
        <v>232</v>
      </c>
      <c r="G737" s="122" t="s">
        <v>17</v>
      </c>
      <c r="H737" s="327" t="s">
        <v>111</v>
      </c>
      <c r="I737" s="321"/>
      <c r="J737" s="34"/>
      <c r="K737" s="34"/>
      <c r="L737" s="63" t="e">
        <f>ROUND(((K737/J737)*100),0)</f>
        <v>#DIV/0!</v>
      </c>
      <c r="M737" s="62" t="e">
        <f>IF(L737&lt;=84,"DEFICIENTE",IF(L737&lt;=89,"REGULAR",IF(L737&lt;=94,"BUENO","MUY BUENO")))</f>
        <v>#DIV/0!</v>
      </c>
      <c r="N737" s="312">
        <f>J737</f>
        <v>0</v>
      </c>
      <c r="O737" s="312">
        <f>K737</f>
        <v>0</v>
      </c>
      <c r="P737" s="312" t="e">
        <f>ROUND(((O737/N737)*100),0)</f>
        <v>#DIV/0!</v>
      </c>
      <c r="Q737" s="312" t="e">
        <f>IF(P737&lt;=84,"DEFICIENTE",IF(P737&lt;=89,"REGULAR",IF(P737&lt;=94,"BUENO","MUY BUENO")))</f>
        <v>#DIV/0!</v>
      </c>
    </row>
    <row r="738" spans="1:17" ht="36" x14ac:dyDescent="0.25">
      <c r="A738" s="315"/>
      <c r="B738" s="318"/>
      <c r="C738" s="324"/>
      <c r="D738" s="326"/>
      <c r="E738" s="121" t="s">
        <v>233</v>
      </c>
      <c r="F738" s="106" t="s">
        <v>234</v>
      </c>
      <c r="G738" s="122" t="s">
        <v>17</v>
      </c>
      <c r="H738" s="327"/>
      <c r="I738" s="321"/>
      <c r="J738" s="34"/>
      <c r="K738" s="34"/>
      <c r="L738" s="63" t="e">
        <f>ROUND(((K738/J738)*100),0)</f>
        <v>#DIV/0!</v>
      </c>
      <c r="M738" s="62" t="e">
        <f>IF(L738&lt;=84,"DEFICIENTE",IF(L738&lt;=89,"REGULAR",IF(L738&lt;=94,"BUENO","MUY BUENO")))</f>
        <v>#DIV/0!</v>
      </c>
      <c r="N738" s="328"/>
      <c r="O738" s="328"/>
      <c r="P738" s="328"/>
      <c r="Q738" s="328"/>
    </row>
    <row r="739" spans="1:17" ht="36" x14ac:dyDescent="0.25">
      <c r="A739" s="315"/>
      <c r="B739" s="318"/>
      <c r="C739" s="324"/>
      <c r="D739" s="326"/>
      <c r="E739" s="121" t="s">
        <v>235</v>
      </c>
      <c r="F739" s="106" t="s">
        <v>236</v>
      </c>
      <c r="G739" s="122" t="s">
        <v>17</v>
      </c>
      <c r="H739" s="327"/>
      <c r="I739" s="321"/>
      <c r="J739" s="34"/>
      <c r="K739" s="34"/>
      <c r="L739" s="63" t="e">
        <f>ROUND(((K739/J739)*100),0)</f>
        <v>#DIV/0!</v>
      </c>
      <c r="M739" s="62" t="e">
        <f>IF(L739&lt;=84,"DEFICIENTE",IF(L739&lt;=89,"REGULAR",IF(L739&lt;=94,"BUENO","MUY BUENO")))</f>
        <v>#DIV/0!</v>
      </c>
      <c r="N739" s="328"/>
      <c r="O739" s="328"/>
      <c r="P739" s="328"/>
      <c r="Q739" s="328"/>
    </row>
    <row r="740" spans="1:17" ht="36" x14ac:dyDescent="0.25">
      <c r="A740" s="316"/>
      <c r="B740" s="319"/>
      <c r="C740" s="325"/>
      <c r="D740" s="326"/>
      <c r="E740" s="121" t="s">
        <v>237</v>
      </c>
      <c r="F740" s="106" t="s">
        <v>238</v>
      </c>
      <c r="G740" s="122" t="s">
        <v>17</v>
      </c>
      <c r="H740" s="327"/>
      <c r="I740" s="322"/>
      <c r="J740" s="34"/>
      <c r="K740" s="34"/>
      <c r="L740" s="63" t="e">
        <f>ROUND(((K740/J740)*100),0)</f>
        <v>#DIV/0!</v>
      </c>
      <c r="M740" s="62" t="e">
        <f>IF(L740&lt;=84,"DEFICIENTE",IF(L740&lt;=89,"REGULAR",IF(L740&lt;=94,"BUENO","MUY BUENO")))</f>
        <v>#DIV/0!</v>
      </c>
      <c r="N740" s="329"/>
      <c r="O740" s="329"/>
      <c r="P740" s="329"/>
      <c r="Q740" s="329"/>
    </row>
    <row r="742" spans="1:17" ht="18.75" x14ac:dyDescent="0.25">
      <c r="A742" s="46" t="s">
        <v>127</v>
      </c>
      <c r="B742" s="47"/>
      <c r="C742" s="48"/>
      <c r="D742" s="49"/>
      <c r="E742" s="47"/>
      <c r="F742" s="50"/>
      <c r="G742" s="51"/>
      <c r="H742" s="52"/>
      <c r="I742" s="53"/>
      <c r="J742" s="54"/>
      <c r="K742" s="54"/>
      <c r="L742" s="55"/>
      <c r="M742" s="58"/>
      <c r="N742" s="59"/>
      <c r="O742" s="59"/>
      <c r="P742" s="60"/>
      <c r="Q742" s="61"/>
    </row>
    <row r="743" spans="1:17" x14ac:dyDescent="0.25">
      <c r="A743" s="80" t="s">
        <v>91</v>
      </c>
      <c r="B743" s="64"/>
      <c r="C743" s="64"/>
      <c r="D743" s="64"/>
      <c r="E743" s="64"/>
      <c r="F743" s="64"/>
      <c r="G743" s="64"/>
      <c r="H743" s="64"/>
      <c r="I743" s="64"/>
      <c r="J743" s="64"/>
      <c r="K743" s="64"/>
      <c r="L743" s="64"/>
      <c r="M743" s="64"/>
      <c r="N743" s="65"/>
      <c r="O743" s="65"/>
      <c r="P743" s="66"/>
      <c r="Q743" s="67"/>
    </row>
    <row r="744" spans="1:17" ht="36" x14ac:dyDescent="0.25">
      <c r="A744" s="345" t="s">
        <v>12</v>
      </c>
      <c r="B744" s="347" t="s">
        <v>92</v>
      </c>
      <c r="C744" s="348" t="s">
        <v>150</v>
      </c>
      <c r="D744" s="349" t="s">
        <v>93</v>
      </c>
      <c r="E744" s="101" t="s">
        <v>151</v>
      </c>
      <c r="F744" s="102" t="s">
        <v>152</v>
      </c>
      <c r="G744" s="100" t="s">
        <v>153</v>
      </c>
      <c r="H744" s="351" t="s">
        <v>94</v>
      </c>
      <c r="I744" s="352" t="s">
        <v>95</v>
      </c>
      <c r="J744" s="92"/>
      <c r="K744" s="62"/>
      <c r="L744" s="63" t="e">
        <f>ROUND(((K744/J744)*100),0)</f>
        <v>#DIV/0!</v>
      </c>
      <c r="M744" s="62" t="e">
        <f>IF(L744&lt;=84,"DEFICIENTE",IF(L744&lt;=89,"REGULAR",IF(L744&lt;=94,"BUENO","MUY BUENO")))</f>
        <v>#DIV/0!</v>
      </c>
      <c r="N744" s="355">
        <f>J744</f>
        <v>0</v>
      </c>
      <c r="O744" s="355">
        <f>K744</f>
        <v>0</v>
      </c>
      <c r="P744" s="355" t="e">
        <f>ROUND(((O744/N744)*100),0)</f>
        <v>#DIV/0!</v>
      </c>
      <c r="Q744" s="355" t="e">
        <f>IF(P744&lt;=84,"DEFICIENTE",IF(P744&lt;=89,"REGULAR",IF(P744&lt;=94,"BUENO","MUY BUENO")))</f>
        <v>#DIV/0!</v>
      </c>
    </row>
    <row r="745" spans="1:17" ht="60" x14ac:dyDescent="0.25">
      <c r="A745" s="345"/>
      <c r="B745" s="347"/>
      <c r="C745" s="348"/>
      <c r="D745" s="350"/>
      <c r="E745" s="103" t="s">
        <v>154</v>
      </c>
      <c r="F745" s="94" t="s">
        <v>142</v>
      </c>
      <c r="G745" s="104" t="s">
        <v>153</v>
      </c>
      <c r="H745" s="351"/>
      <c r="I745" s="353"/>
      <c r="J745" s="93"/>
      <c r="K745" s="56"/>
      <c r="L745" s="57"/>
      <c r="M745" s="56"/>
      <c r="N745" s="356"/>
      <c r="O745" s="356"/>
      <c r="P745" s="356"/>
      <c r="Q745" s="356"/>
    </row>
    <row r="746" spans="1:17" ht="60" x14ac:dyDescent="0.25">
      <c r="A746" s="345"/>
      <c r="B746" s="347"/>
      <c r="C746" s="357" t="s">
        <v>155</v>
      </c>
      <c r="D746" s="360" t="s">
        <v>96</v>
      </c>
      <c r="E746" s="95" t="s">
        <v>143</v>
      </c>
      <c r="F746" s="96" t="s">
        <v>144</v>
      </c>
      <c r="G746" s="97" t="s">
        <v>145</v>
      </c>
      <c r="H746" s="363" t="s">
        <v>94</v>
      </c>
      <c r="I746" s="353"/>
      <c r="J746" s="93"/>
      <c r="K746" s="56"/>
      <c r="L746" s="57"/>
      <c r="M746" s="56"/>
      <c r="N746" s="355">
        <f>J748</f>
        <v>0</v>
      </c>
      <c r="O746" s="355">
        <f>K748</f>
        <v>0</v>
      </c>
      <c r="P746" s="355" t="e">
        <f>ROUND(((O746/N746)*100),0)</f>
        <v>#DIV/0!</v>
      </c>
      <c r="Q746" s="355" t="e">
        <f>IF(P746&lt;=84,"DEFICIENTE",IF(P746&lt;=89,"REGULAR",IF(P746&lt;=94,"BUENO","MUY BUENO")))</f>
        <v>#DIV/0!</v>
      </c>
    </row>
    <row r="747" spans="1:17" ht="48" x14ac:dyDescent="0.25">
      <c r="A747" s="345"/>
      <c r="B747" s="347"/>
      <c r="C747" s="358"/>
      <c r="D747" s="361"/>
      <c r="E747" s="95" t="s">
        <v>146</v>
      </c>
      <c r="F747" s="96" t="s">
        <v>147</v>
      </c>
      <c r="G747" s="97" t="s">
        <v>145</v>
      </c>
      <c r="H747" s="363"/>
      <c r="I747" s="353"/>
      <c r="J747" s="93"/>
      <c r="K747" s="56"/>
      <c r="L747" s="57"/>
      <c r="M747" s="56"/>
      <c r="N747" s="364"/>
      <c r="O747" s="364"/>
      <c r="P747" s="364"/>
      <c r="Q747" s="364"/>
    </row>
    <row r="748" spans="1:17" ht="60" x14ac:dyDescent="0.25">
      <c r="A748" s="346"/>
      <c r="B748" s="347"/>
      <c r="C748" s="359"/>
      <c r="D748" s="362"/>
      <c r="E748" s="98" t="s">
        <v>148</v>
      </c>
      <c r="F748" s="99" t="s">
        <v>149</v>
      </c>
      <c r="G748" s="100" t="s">
        <v>145</v>
      </c>
      <c r="H748" s="363"/>
      <c r="I748" s="354"/>
      <c r="J748" s="93"/>
      <c r="K748" s="34"/>
      <c r="L748" s="63" t="e">
        <f t="shared" ref="L748:L763" si="100">ROUND(((K748/J748)*100),0)</f>
        <v>#DIV/0!</v>
      </c>
      <c r="M748" s="34"/>
      <c r="N748" s="356"/>
      <c r="O748" s="356"/>
      <c r="P748" s="356"/>
      <c r="Q748" s="356"/>
    </row>
    <row r="749" spans="1:17" ht="24" x14ac:dyDescent="0.25">
      <c r="A749" s="300" t="s">
        <v>14</v>
      </c>
      <c r="B749" s="365" t="s">
        <v>156</v>
      </c>
      <c r="C749" s="323" t="s">
        <v>157</v>
      </c>
      <c r="D749" s="368" t="s">
        <v>158</v>
      </c>
      <c r="E749" s="98" t="s">
        <v>159</v>
      </c>
      <c r="F749" s="105" t="s">
        <v>160</v>
      </c>
      <c r="G749" s="100" t="s">
        <v>161</v>
      </c>
      <c r="H749" s="351" t="s">
        <v>97</v>
      </c>
      <c r="I749" s="304" t="s">
        <v>98</v>
      </c>
      <c r="J749" s="93"/>
      <c r="K749" s="34"/>
      <c r="L749" s="63" t="e">
        <f t="shared" si="100"/>
        <v>#DIV/0!</v>
      </c>
      <c r="M749" s="62" t="e">
        <f t="shared" ref="M749:M762" si="101">IF(L749&lt;=84,"DEFICIENTE",IF(L749&lt;=89,"REGULAR",IF(L749&lt;=94,"BUENO","MUY BUENO")))</f>
        <v>#DIV/0!</v>
      </c>
      <c r="N749" s="330">
        <f>J751</f>
        <v>0</v>
      </c>
      <c r="O749" s="330">
        <f>K751</f>
        <v>0</v>
      </c>
      <c r="P749" s="338" t="e">
        <f>ROUND(((O749/N749)*100),0)</f>
        <v>#DIV/0!</v>
      </c>
      <c r="Q749" s="338" t="e">
        <f>IF(P749&lt;=84,"DEFICIENTE",IF(P749&lt;=89,"REGULAR",IF(P749&lt;=94,"BUENO","MUY BUENO")))</f>
        <v>#DIV/0!</v>
      </c>
    </row>
    <row r="750" spans="1:17" ht="36" x14ac:dyDescent="0.25">
      <c r="A750" s="301"/>
      <c r="B750" s="366"/>
      <c r="C750" s="324"/>
      <c r="D750" s="349"/>
      <c r="E750" s="98" t="s">
        <v>162</v>
      </c>
      <c r="F750" s="105" t="s">
        <v>163</v>
      </c>
      <c r="G750" s="100" t="s">
        <v>164</v>
      </c>
      <c r="H750" s="351"/>
      <c r="I750" s="305"/>
      <c r="J750" s="93"/>
      <c r="K750" s="34"/>
      <c r="L750" s="63" t="e">
        <f t="shared" si="100"/>
        <v>#DIV/0!</v>
      </c>
      <c r="M750" s="62" t="e">
        <f t="shared" si="101"/>
        <v>#DIV/0!</v>
      </c>
      <c r="N750" s="331"/>
      <c r="O750" s="331"/>
      <c r="P750" s="339"/>
      <c r="Q750" s="339"/>
    </row>
    <row r="751" spans="1:17" ht="36" x14ac:dyDescent="0.25">
      <c r="A751" s="301"/>
      <c r="B751" s="366"/>
      <c r="C751" s="324"/>
      <c r="D751" s="349"/>
      <c r="E751" s="98" t="s">
        <v>165</v>
      </c>
      <c r="F751" s="105" t="s">
        <v>166</v>
      </c>
      <c r="G751" s="100" t="s">
        <v>167</v>
      </c>
      <c r="H751" s="351"/>
      <c r="I751" s="305"/>
      <c r="J751" s="93"/>
      <c r="K751" s="34"/>
      <c r="L751" s="63" t="e">
        <f t="shared" si="100"/>
        <v>#DIV/0!</v>
      </c>
      <c r="M751" s="62" t="e">
        <f t="shared" si="101"/>
        <v>#DIV/0!</v>
      </c>
      <c r="N751" s="331"/>
      <c r="O751" s="331"/>
      <c r="P751" s="339"/>
      <c r="Q751" s="339"/>
    </row>
    <row r="752" spans="1:17" ht="48" x14ac:dyDescent="0.25">
      <c r="A752" s="301"/>
      <c r="B752" s="366"/>
      <c r="C752" s="357" t="s">
        <v>168</v>
      </c>
      <c r="D752" s="308" t="s">
        <v>169</v>
      </c>
      <c r="E752" s="98" t="s">
        <v>170</v>
      </c>
      <c r="F752" s="105" t="s">
        <v>171</v>
      </c>
      <c r="G752" s="100" t="s">
        <v>172</v>
      </c>
      <c r="H752" s="363" t="s">
        <v>173</v>
      </c>
      <c r="I752" s="305"/>
      <c r="J752" s="93"/>
      <c r="K752" s="34"/>
      <c r="L752" s="63" t="e">
        <f t="shared" si="100"/>
        <v>#DIV/0!</v>
      </c>
      <c r="M752" s="62" t="e">
        <f t="shared" si="101"/>
        <v>#DIV/0!</v>
      </c>
      <c r="N752" s="330">
        <f>J752</f>
        <v>0</v>
      </c>
      <c r="O752" s="330">
        <f>K752</f>
        <v>0</v>
      </c>
      <c r="P752" s="330" t="e">
        <f>ROUND(((O752/N752)*100),0)</f>
        <v>#DIV/0!</v>
      </c>
      <c r="Q752" s="330" t="e">
        <f>IF(P752&lt;=84,"DEFICIENTE",IF(P752&lt;=89,"REGULAR",IF(P752&lt;=94,"BUENO","MUY BUENO")))</f>
        <v>#DIV/0!</v>
      </c>
    </row>
    <row r="753" spans="1:17" ht="72" x14ac:dyDescent="0.25">
      <c r="A753" s="301"/>
      <c r="B753" s="366"/>
      <c r="C753" s="358"/>
      <c r="D753" s="308"/>
      <c r="E753" s="98" t="s">
        <v>174</v>
      </c>
      <c r="F753" s="105" t="s">
        <v>175</v>
      </c>
      <c r="G753" s="100" t="s">
        <v>176</v>
      </c>
      <c r="H753" s="363"/>
      <c r="I753" s="305"/>
      <c r="J753" s="93"/>
      <c r="K753" s="34"/>
      <c r="L753" s="63" t="e">
        <f t="shared" si="100"/>
        <v>#DIV/0!</v>
      </c>
      <c r="M753" s="62" t="e">
        <f t="shared" si="101"/>
        <v>#DIV/0!</v>
      </c>
      <c r="N753" s="331"/>
      <c r="O753" s="331"/>
      <c r="P753" s="331"/>
      <c r="Q753" s="331"/>
    </row>
    <row r="754" spans="1:17" ht="72" x14ac:dyDescent="0.25">
      <c r="A754" s="301"/>
      <c r="B754" s="366"/>
      <c r="C754" s="332" t="s">
        <v>177</v>
      </c>
      <c r="D754" s="334" t="s">
        <v>178</v>
      </c>
      <c r="E754" s="98" t="s">
        <v>179</v>
      </c>
      <c r="F754" s="105" t="s">
        <v>180</v>
      </c>
      <c r="G754" s="100" t="s">
        <v>176</v>
      </c>
      <c r="H754" s="336" t="s">
        <v>181</v>
      </c>
      <c r="I754" s="305"/>
      <c r="J754" s="93"/>
      <c r="K754" s="68"/>
      <c r="L754" s="63" t="e">
        <f t="shared" si="100"/>
        <v>#DIV/0!</v>
      </c>
      <c r="M754" s="62" t="e">
        <f t="shared" si="101"/>
        <v>#DIV/0!</v>
      </c>
      <c r="N754" s="338">
        <f>J754</f>
        <v>0</v>
      </c>
      <c r="O754" s="338">
        <f>K754</f>
        <v>0</v>
      </c>
      <c r="P754" s="330" t="e">
        <f>ROUND(((O754/N754)*100),0)</f>
        <v>#DIV/0!</v>
      </c>
      <c r="Q754" s="330" t="e">
        <f>IF(P754&lt;=84,"DEFICIENTE",IF(P754&lt;=89,"REGULAR",IF(P754&lt;=94,"BUENO","MUY BUENO")))</f>
        <v>#DIV/0!</v>
      </c>
    </row>
    <row r="755" spans="1:17" ht="36" x14ac:dyDescent="0.25">
      <c r="A755" s="301"/>
      <c r="B755" s="367"/>
      <c r="C755" s="333"/>
      <c r="D755" s="335"/>
      <c r="E755" s="98" t="s">
        <v>182</v>
      </c>
      <c r="F755" s="105" t="s">
        <v>183</v>
      </c>
      <c r="G755" s="100" t="s">
        <v>184</v>
      </c>
      <c r="H755" s="337"/>
      <c r="I755" s="305"/>
      <c r="J755" s="93"/>
      <c r="K755" s="68"/>
      <c r="L755" s="63" t="e">
        <f t="shared" si="100"/>
        <v>#DIV/0!</v>
      </c>
      <c r="M755" s="62" t="e">
        <f t="shared" si="101"/>
        <v>#DIV/0!</v>
      </c>
      <c r="N755" s="339"/>
      <c r="O755" s="339"/>
      <c r="P755" s="331"/>
      <c r="Q755" s="331"/>
    </row>
    <row r="756" spans="1:17" ht="60" x14ac:dyDescent="0.25">
      <c r="A756" s="300" t="s">
        <v>15</v>
      </c>
      <c r="B756" s="340" t="s">
        <v>185</v>
      </c>
      <c r="C756" s="307" t="s">
        <v>186</v>
      </c>
      <c r="D756" s="308" t="s">
        <v>187</v>
      </c>
      <c r="E756" s="98" t="s">
        <v>188</v>
      </c>
      <c r="F756" s="106" t="s">
        <v>189</v>
      </c>
      <c r="G756" s="100" t="s">
        <v>190</v>
      </c>
      <c r="H756" s="342" t="s">
        <v>191</v>
      </c>
      <c r="I756" s="343" t="s">
        <v>99</v>
      </c>
      <c r="J756" s="93"/>
      <c r="K756" s="68"/>
      <c r="L756" s="63" t="e">
        <f t="shared" si="100"/>
        <v>#DIV/0!</v>
      </c>
      <c r="M756" s="62" t="e">
        <f t="shared" si="101"/>
        <v>#DIV/0!</v>
      </c>
      <c r="N756" s="338">
        <f>J756</f>
        <v>0</v>
      </c>
      <c r="O756" s="338">
        <f>K756</f>
        <v>0</v>
      </c>
      <c r="P756" s="330" t="e">
        <f>ROUND(((O756/N756)*100),0)</f>
        <v>#DIV/0!</v>
      </c>
      <c r="Q756" s="330" t="e">
        <f>IF(P756&lt;=84,"DEFICIENTE",IF(P756&lt;=89,"REGULAR",IF(P756&lt;=94,"BUENO","MUY BUENO")))</f>
        <v>#DIV/0!</v>
      </c>
    </row>
    <row r="757" spans="1:17" ht="36" x14ac:dyDescent="0.25">
      <c r="A757" s="301"/>
      <c r="B757" s="341"/>
      <c r="C757" s="307"/>
      <c r="D757" s="308"/>
      <c r="E757" s="98" t="s">
        <v>192</v>
      </c>
      <c r="F757" s="106" t="s">
        <v>193</v>
      </c>
      <c r="G757" s="100" t="s">
        <v>194</v>
      </c>
      <c r="H757" s="342"/>
      <c r="I757" s="344"/>
      <c r="J757" s="93"/>
      <c r="K757" s="68"/>
      <c r="L757" s="63" t="e">
        <f t="shared" si="100"/>
        <v>#DIV/0!</v>
      </c>
      <c r="M757" s="62" t="e">
        <f t="shared" si="101"/>
        <v>#DIV/0!</v>
      </c>
      <c r="N757" s="339"/>
      <c r="O757" s="339"/>
      <c r="P757" s="331"/>
      <c r="Q757" s="331"/>
    </row>
    <row r="758" spans="1:17" ht="72" x14ac:dyDescent="0.25">
      <c r="A758" s="300" t="s">
        <v>16</v>
      </c>
      <c r="B758" s="302" t="s">
        <v>195</v>
      </c>
      <c r="C758" s="107" t="s">
        <v>196</v>
      </c>
      <c r="D758" s="108" t="s">
        <v>197</v>
      </c>
      <c r="E758" s="98" t="s">
        <v>198</v>
      </c>
      <c r="F758" s="106" t="s">
        <v>199</v>
      </c>
      <c r="G758" s="109" t="s">
        <v>200</v>
      </c>
      <c r="H758" s="110" t="s">
        <v>100</v>
      </c>
      <c r="I758" s="304" t="s">
        <v>95</v>
      </c>
      <c r="J758" s="93">
        <v>2</v>
      </c>
      <c r="K758" s="34"/>
      <c r="L758" s="63">
        <f t="shared" si="100"/>
        <v>0</v>
      </c>
      <c r="M758" s="62" t="str">
        <f t="shared" si="101"/>
        <v>DEFICIENTE</v>
      </c>
      <c r="N758" s="84">
        <f t="shared" ref="N758:O760" si="102">J758</f>
        <v>2</v>
      </c>
      <c r="O758" s="84">
        <f t="shared" si="102"/>
        <v>0</v>
      </c>
      <c r="P758" s="84">
        <f>ROUND(((O758/N758)*100),0)</f>
        <v>0</v>
      </c>
      <c r="Q758" s="84" t="str">
        <f>IF(P758&lt;=84,"DEFICIENTE",IF(P758&lt;=89,"REGULAR",IF(P758&lt;=94,"BUENO","MUY BUENO")))</f>
        <v>DEFICIENTE</v>
      </c>
    </row>
    <row r="759" spans="1:17" ht="108" x14ac:dyDescent="0.25">
      <c r="A759" s="301"/>
      <c r="B759" s="303"/>
      <c r="C759" s="111" t="s">
        <v>201</v>
      </c>
      <c r="D759" s="112" t="s">
        <v>202</v>
      </c>
      <c r="E759" s="98" t="s">
        <v>203</v>
      </c>
      <c r="F759" s="106" t="s">
        <v>204</v>
      </c>
      <c r="G759" s="109" t="s">
        <v>205</v>
      </c>
      <c r="H759" s="113" t="s">
        <v>101</v>
      </c>
      <c r="I759" s="305"/>
      <c r="J759" s="34"/>
      <c r="K759" s="34"/>
      <c r="L759" s="63" t="e">
        <f t="shared" si="100"/>
        <v>#DIV/0!</v>
      </c>
      <c r="M759" s="62" t="e">
        <f t="shared" si="101"/>
        <v>#DIV/0!</v>
      </c>
      <c r="N759" s="84">
        <f t="shared" si="102"/>
        <v>0</v>
      </c>
      <c r="O759" s="84">
        <f t="shared" si="102"/>
        <v>0</v>
      </c>
      <c r="P759" s="84" t="e">
        <f>ROUND(((O759/N759)*100),0)</f>
        <v>#DIV/0!</v>
      </c>
      <c r="Q759" s="84" t="e">
        <f>IF(P759&lt;=84,"DEFICIENTE",IF(P759&lt;=89,"REGULAR",IF(P759&lt;=94,"BUENO","MUY BUENO")))</f>
        <v>#DIV/0!</v>
      </c>
    </row>
    <row r="760" spans="1:17" ht="120" x14ac:dyDescent="0.25">
      <c r="A760" s="301"/>
      <c r="B760" s="303"/>
      <c r="C760" s="107" t="s">
        <v>206</v>
      </c>
      <c r="D760" s="108" t="s">
        <v>207</v>
      </c>
      <c r="E760" s="98" t="s">
        <v>208</v>
      </c>
      <c r="F760" s="106" t="s">
        <v>209</v>
      </c>
      <c r="G760" s="109" t="s">
        <v>210</v>
      </c>
      <c r="H760" s="114" t="s">
        <v>211</v>
      </c>
      <c r="I760" s="305"/>
      <c r="J760" s="34"/>
      <c r="K760" s="34"/>
      <c r="L760" s="63" t="e">
        <f t="shared" si="100"/>
        <v>#DIV/0!</v>
      </c>
      <c r="M760" s="62" t="e">
        <f t="shared" si="101"/>
        <v>#DIV/0!</v>
      </c>
      <c r="N760" s="85">
        <f t="shared" si="102"/>
        <v>0</v>
      </c>
      <c r="O760" s="85">
        <f t="shared" si="102"/>
        <v>0</v>
      </c>
      <c r="P760" s="85" t="e">
        <f>ROUND(((O760/N760)*100),0)</f>
        <v>#DIV/0!</v>
      </c>
      <c r="Q760" s="85" t="e">
        <f>IF(P760&lt;=84,"DEFICIENTE",IF(P760&lt;=89,"REGULAR",IF(P760&lt;=94,"BUENO","MUY BUENO")))</f>
        <v>#DIV/0!</v>
      </c>
    </row>
    <row r="761" spans="1:17" ht="60" x14ac:dyDescent="0.25">
      <c r="A761" s="300" t="s">
        <v>102</v>
      </c>
      <c r="B761" s="306" t="s">
        <v>212</v>
      </c>
      <c r="C761" s="307" t="s">
        <v>213</v>
      </c>
      <c r="D761" s="308" t="s">
        <v>214</v>
      </c>
      <c r="E761" s="98" t="s">
        <v>215</v>
      </c>
      <c r="F761" s="106" t="s">
        <v>216</v>
      </c>
      <c r="G761" s="100" t="s">
        <v>217</v>
      </c>
      <c r="H761" s="309" t="s">
        <v>103</v>
      </c>
      <c r="I761" s="310" t="s">
        <v>104</v>
      </c>
      <c r="J761" s="34"/>
      <c r="K761" s="34"/>
      <c r="L761" s="63" t="e">
        <f t="shared" si="100"/>
        <v>#DIV/0!</v>
      </c>
      <c r="M761" s="62" t="e">
        <f t="shared" si="101"/>
        <v>#DIV/0!</v>
      </c>
      <c r="N761" s="312">
        <f>J762</f>
        <v>0</v>
      </c>
      <c r="O761" s="312">
        <f>K762</f>
        <v>0</v>
      </c>
      <c r="P761" s="312" t="e">
        <f>ROUND(((O761/N761)*100),0)</f>
        <v>#DIV/0!</v>
      </c>
      <c r="Q761" s="312" t="e">
        <f>IF(P761&lt;=84,"DEFICIENTE",IF(P761&lt;=89,"REGULAR",IF(P761&lt;=94,"BUENO","MUY BUENO")))</f>
        <v>#DIV/0!</v>
      </c>
    </row>
    <row r="762" spans="1:17" ht="60" x14ac:dyDescent="0.25">
      <c r="A762" s="301"/>
      <c r="B762" s="306"/>
      <c r="C762" s="307"/>
      <c r="D762" s="308"/>
      <c r="E762" s="98" t="s">
        <v>218</v>
      </c>
      <c r="F762" s="106" t="s">
        <v>219</v>
      </c>
      <c r="G762" s="100" t="s">
        <v>220</v>
      </c>
      <c r="H762" s="309"/>
      <c r="I762" s="311"/>
      <c r="J762" s="34"/>
      <c r="K762" s="34"/>
      <c r="L762" s="63" t="e">
        <f t="shared" si="100"/>
        <v>#DIV/0!</v>
      </c>
      <c r="M762" s="62" t="e">
        <f t="shared" si="101"/>
        <v>#DIV/0!</v>
      </c>
      <c r="N762" s="313"/>
      <c r="O762" s="313"/>
      <c r="P762" s="313"/>
      <c r="Q762" s="313"/>
    </row>
    <row r="763" spans="1:17" ht="89.25" x14ac:dyDescent="0.25">
      <c r="A763" s="301"/>
      <c r="B763" s="306"/>
      <c r="C763" s="107" t="s">
        <v>221</v>
      </c>
      <c r="D763" s="108" t="s">
        <v>222</v>
      </c>
      <c r="E763" s="115" t="s">
        <v>223</v>
      </c>
      <c r="F763" s="106" t="s">
        <v>224</v>
      </c>
      <c r="G763" s="109" t="s">
        <v>225</v>
      </c>
      <c r="H763" s="116" t="s">
        <v>105</v>
      </c>
      <c r="I763" s="311"/>
      <c r="J763" s="34"/>
      <c r="K763" s="34"/>
      <c r="L763" s="63" t="e">
        <f t="shared" si="100"/>
        <v>#DIV/0!</v>
      </c>
      <c r="M763" s="34" t="e">
        <f t="shared" ref="M763" si="103">IF(L763&lt;=84,"DEFICIENTE",IF(L763&lt;=89,"REGULAR",IF(L763&lt;=94,"BUENO","MUY BUENO")))</f>
        <v>#DIV/0!</v>
      </c>
      <c r="N763" s="85">
        <f>J763</f>
        <v>0</v>
      </c>
      <c r="O763" s="85">
        <f>K763</f>
        <v>0</v>
      </c>
      <c r="P763" s="85" t="e">
        <f>ROUND(((O763/N763)*100),0)</f>
        <v>#DIV/0!</v>
      </c>
      <c r="Q763" s="85" t="e">
        <f>IF(P763&lt;=84,"DEFICIENTE",IF(P763&lt;=89,"REGULAR",IF(P763&lt;=94,"BUENO","MUY BUENO")))</f>
        <v>#DIV/0!</v>
      </c>
    </row>
    <row r="764" spans="1:17" ht="16.5" x14ac:dyDescent="0.25">
      <c r="A764" s="36" t="s">
        <v>106</v>
      </c>
      <c r="B764" s="37"/>
      <c r="C764" s="38"/>
      <c r="D764" s="39"/>
      <c r="E764" s="40"/>
      <c r="F764" s="41"/>
      <c r="G764" s="42"/>
      <c r="H764" s="42"/>
      <c r="I764" s="43"/>
      <c r="J764" s="34"/>
      <c r="K764" s="34"/>
      <c r="L764" s="25"/>
      <c r="M764" s="34"/>
      <c r="N764" s="83"/>
      <c r="O764" s="83"/>
      <c r="P764" s="83"/>
      <c r="Q764" s="83"/>
    </row>
    <row r="765" spans="1:17" ht="25.5" x14ac:dyDescent="0.25">
      <c r="A765" s="314" t="s">
        <v>226</v>
      </c>
      <c r="B765" s="317" t="s">
        <v>107</v>
      </c>
      <c r="C765" s="44" t="s">
        <v>227</v>
      </c>
      <c r="D765" s="45" t="s">
        <v>108</v>
      </c>
      <c r="E765" s="117" t="s">
        <v>228</v>
      </c>
      <c r="F765" s="118" t="s">
        <v>229</v>
      </c>
      <c r="G765" s="119" t="s">
        <v>94</v>
      </c>
      <c r="H765" s="120" t="s">
        <v>94</v>
      </c>
      <c r="I765" s="320" t="s">
        <v>109</v>
      </c>
      <c r="J765" s="34"/>
      <c r="K765" s="34"/>
      <c r="L765" s="25" t="e">
        <f>ROUND(((K765/J765)*100),0)</f>
        <v>#DIV/0!</v>
      </c>
      <c r="M765" s="34" t="e">
        <f>IF(L765&lt;=84,"DEFICIENTE",IF(L765&lt;=89,"REGULAR",IF(L765&lt;=94,"BUENO","MUY BUENO")))</f>
        <v>#DIV/0!</v>
      </c>
      <c r="N765" s="6">
        <f>J765</f>
        <v>0</v>
      </c>
      <c r="O765" s="6">
        <f>K765</f>
        <v>0</v>
      </c>
      <c r="P765" s="6" t="e">
        <f>ROUND(((O765/N765)*100),0)</f>
        <v>#DIV/0!</v>
      </c>
      <c r="Q765" s="6" t="e">
        <f>IF(P765&lt;=84,"DEFICIENTE",IF(P765&lt;=89,"REGULAR",IF(P765&lt;=94,"BUENO","MUY BUENO")))</f>
        <v>#DIV/0!</v>
      </c>
    </row>
    <row r="766" spans="1:17" ht="25.5" x14ac:dyDescent="0.25">
      <c r="A766" s="315"/>
      <c r="B766" s="318"/>
      <c r="C766" s="323" t="s">
        <v>230</v>
      </c>
      <c r="D766" s="326" t="s">
        <v>110</v>
      </c>
      <c r="E766" s="121" t="s">
        <v>231</v>
      </c>
      <c r="F766" s="106" t="s">
        <v>232</v>
      </c>
      <c r="G766" s="122" t="s">
        <v>17</v>
      </c>
      <c r="H766" s="327" t="s">
        <v>111</v>
      </c>
      <c r="I766" s="321"/>
      <c r="J766" s="34"/>
      <c r="K766" s="34"/>
      <c r="L766" s="63" t="e">
        <f>ROUND(((K766/J766)*100),0)</f>
        <v>#DIV/0!</v>
      </c>
      <c r="M766" s="62" t="e">
        <f>IF(L766&lt;=84,"DEFICIENTE",IF(L766&lt;=89,"REGULAR",IF(L766&lt;=94,"BUENO","MUY BUENO")))</f>
        <v>#DIV/0!</v>
      </c>
      <c r="N766" s="312">
        <f>J766</f>
        <v>0</v>
      </c>
      <c r="O766" s="312">
        <f>K766</f>
        <v>0</v>
      </c>
      <c r="P766" s="312" t="e">
        <f>ROUND(((O766/N766)*100),0)</f>
        <v>#DIV/0!</v>
      </c>
      <c r="Q766" s="312" t="e">
        <f>IF(P766&lt;=84,"DEFICIENTE",IF(P766&lt;=89,"REGULAR",IF(P766&lt;=94,"BUENO","MUY BUENO")))</f>
        <v>#DIV/0!</v>
      </c>
    </row>
    <row r="767" spans="1:17" ht="36" x14ac:dyDescent="0.25">
      <c r="A767" s="315"/>
      <c r="B767" s="318"/>
      <c r="C767" s="324"/>
      <c r="D767" s="326"/>
      <c r="E767" s="121" t="s">
        <v>233</v>
      </c>
      <c r="F767" s="106" t="s">
        <v>234</v>
      </c>
      <c r="G767" s="122" t="s">
        <v>17</v>
      </c>
      <c r="H767" s="327"/>
      <c r="I767" s="321"/>
      <c r="J767" s="34"/>
      <c r="K767" s="34"/>
      <c r="L767" s="63" t="e">
        <f>ROUND(((K767/J767)*100),0)</f>
        <v>#DIV/0!</v>
      </c>
      <c r="M767" s="62" t="e">
        <f>IF(L767&lt;=84,"DEFICIENTE",IF(L767&lt;=89,"REGULAR",IF(L767&lt;=94,"BUENO","MUY BUENO")))</f>
        <v>#DIV/0!</v>
      </c>
      <c r="N767" s="328"/>
      <c r="O767" s="328"/>
      <c r="P767" s="328"/>
      <c r="Q767" s="328"/>
    </row>
    <row r="768" spans="1:17" ht="36" x14ac:dyDescent="0.25">
      <c r="A768" s="315"/>
      <c r="B768" s="318"/>
      <c r="C768" s="324"/>
      <c r="D768" s="326"/>
      <c r="E768" s="121" t="s">
        <v>235</v>
      </c>
      <c r="F768" s="106" t="s">
        <v>236</v>
      </c>
      <c r="G768" s="122" t="s">
        <v>17</v>
      </c>
      <c r="H768" s="327"/>
      <c r="I768" s="321"/>
      <c r="J768" s="34"/>
      <c r="K768" s="34"/>
      <c r="L768" s="63" t="e">
        <f>ROUND(((K768/J768)*100),0)</f>
        <v>#DIV/0!</v>
      </c>
      <c r="M768" s="62" t="e">
        <f>IF(L768&lt;=84,"DEFICIENTE",IF(L768&lt;=89,"REGULAR",IF(L768&lt;=94,"BUENO","MUY BUENO")))</f>
        <v>#DIV/0!</v>
      </c>
      <c r="N768" s="328"/>
      <c r="O768" s="328"/>
      <c r="P768" s="328"/>
      <c r="Q768" s="328"/>
    </row>
    <row r="769" spans="1:17" ht="36" x14ac:dyDescent="0.25">
      <c r="A769" s="316"/>
      <c r="B769" s="319"/>
      <c r="C769" s="325"/>
      <c r="D769" s="326"/>
      <c r="E769" s="121" t="s">
        <v>237</v>
      </c>
      <c r="F769" s="106" t="s">
        <v>238</v>
      </c>
      <c r="G769" s="122" t="s">
        <v>17</v>
      </c>
      <c r="H769" s="327"/>
      <c r="I769" s="322"/>
      <c r="J769" s="34"/>
      <c r="K769" s="34"/>
      <c r="L769" s="63" t="e">
        <f>ROUND(((K769/J769)*100),0)</f>
        <v>#DIV/0!</v>
      </c>
      <c r="M769" s="62" t="e">
        <f>IF(L769&lt;=84,"DEFICIENTE",IF(L769&lt;=89,"REGULAR",IF(L769&lt;=94,"BUENO","MUY BUENO")))</f>
        <v>#DIV/0!</v>
      </c>
      <c r="N769" s="329"/>
      <c r="O769" s="329"/>
      <c r="P769" s="329"/>
      <c r="Q769" s="329"/>
    </row>
    <row r="771" spans="1:17" ht="18.75" x14ac:dyDescent="0.25">
      <c r="A771" s="46" t="s">
        <v>128</v>
      </c>
      <c r="B771" s="47"/>
      <c r="C771" s="48"/>
      <c r="D771" s="49"/>
      <c r="E771" s="47"/>
      <c r="F771" s="50"/>
      <c r="G771" s="51"/>
      <c r="H771" s="52"/>
      <c r="I771" s="53"/>
      <c r="J771" s="54"/>
      <c r="K771" s="54"/>
      <c r="L771" s="55"/>
      <c r="M771" s="58"/>
      <c r="N771" s="59"/>
      <c r="O771" s="59"/>
      <c r="P771" s="60"/>
      <c r="Q771" s="61"/>
    </row>
    <row r="772" spans="1:17" x14ac:dyDescent="0.25">
      <c r="A772" s="80" t="s">
        <v>91</v>
      </c>
      <c r="B772" s="64"/>
      <c r="C772" s="64"/>
      <c r="D772" s="64"/>
      <c r="E772" s="64"/>
      <c r="F772" s="64"/>
      <c r="G772" s="64"/>
      <c r="H772" s="64"/>
      <c r="I772" s="64"/>
      <c r="J772" s="64"/>
      <c r="K772" s="64"/>
      <c r="L772" s="64"/>
      <c r="M772" s="64"/>
      <c r="N772" s="65"/>
      <c r="O772" s="65"/>
      <c r="P772" s="66"/>
      <c r="Q772" s="67"/>
    </row>
    <row r="773" spans="1:17" ht="36" x14ac:dyDescent="0.25">
      <c r="A773" s="345" t="s">
        <v>12</v>
      </c>
      <c r="B773" s="347" t="s">
        <v>92</v>
      </c>
      <c r="C773" s="348" t="s">
        <v>150</v>
      </c>
      <c r="D773" s="349" t="s">
        <v>93</v>
      </c>
      <c r="E773" s="101" t="s">
        <v>151</v>
      </c>
      <c r="F773" s="102" t="s">
        <v>152</v>
      </c>
      <c r="G773" s="100" t="s">
        <v>153</v>
      </c>
      <c r="H773" s="351" t="s">
        <v>94</v>
      </c>
      <c r="I773" s="352" t="s">
        <v>95</v>
      </c>
      <c r="J773" s="92"/>
      <c r="K773" s="62"/>
      <c r="L773" s="63" t="e">
        <f>ROUND(((K773/J773)*100),0)</f>
        <v>#DIV/0!</v>
      </c>
      <c r="M773" s="62" t="e">
        <f>IF(L773&lt;=84,"DEFICIENTE",IF(L773&lt;=89,"REGULAR",IF(L773&lt;=94,"BUENO","MUY BUENO")))</f>
        <v>#DIV/0!</v>
      </c>
      <c r="N773" s="355">
        <f>J773</f>
        <v>0</v>
      </c>
      <c r="O773" s="355">
        <f>K773</f>
        <v>0</v>
      </c>
      <c r="P773" s="355" t="e">
        <f>ROUND(((O773/N773)*100),0)</f>
        <v>#DIV/0!</v>
      </c>
      <c r="Q773" s="355" t="e">
        <f>IF(P773&lt;=84,"DEFICIENTE",IF(P773&lt;=89,"REGULAR",IF(P773&lt;=94,"BUENO","MUY BUENO")))</f>
        <v>#DIV/0!</v>
      </c>
    </row>
    <row r="774" spans="1:17" ht="60" x14ac:dyDescent="0.25">
      <c r="A774" s="345"/>
      <c r="B774" s="347"/>
      <c r="C774" s="348"/>
      <c r="D774" s="350"/>
      <c r="E774" s="103" t="s">
        <v>154</v>
      </c>
      <c r="F774" s="94" t="s">
        <v>142</v>
      </c>
      <c r="G774" s="104" t="s">
        <v>153</v>
      </c>
      <c r="H774" s="351"/>
      <c r="I774" s="353"/>
      <c r="J774" s="93"/>
      <c r="K774" s="56"/>
      <c r="L774" s="57"/>
      <c r="M774" s="56"/>
      <c r="N774" s="356"/>
      <c r="O774" s="356"/>
      <c r="P774" s="356"/>
      <c r="Q774" s="356"/>
    </row>
    <row r="775" spans="1:17" ht="60" x14ac:dyDescent="0.25">
      <c r="A775" s="345"/>
      <c r="B775" s="347"/>
      <c r="C775" s="357" t="s">
        <v>155</v>
      </c>
      <c r="D775" s="360" t="s">
        <v>96</v>
      </c>
      <c r="E775" s="95" t="s">
        <v>143</v>
      </c>
      <c r="F775" s="96" t="s">
        <v>144</v>
      </c>
      <c r="G775" s="97" t="s">
        <v>145</v>
      </c>
      <c r="H775" s="363" t="s">
        <v>94</v>
      </c>
      <c r="I775" s="353"/>
      <c r="J775" s="93"/>
      <c r="K775" s="56"/>
      <c r="L775" s="57"/>
      <c r="M775" s="56"/>
      <c r="N775" s="355">
        <f>J777</f>
        <v>0</v>
      </c>
      <c r="O775" s="355">
        <f>K777</f>
        <v>0</v>
      </c>
      <c r="P775" s="355" t="e">
        <f>ROUND(((O775/N775)*100),0)</f>
        <v>#DIV/0!</v>
      </c>
      <c r="Q775" s="355" t="e">
        <f>IF(P775&lt;=84,"DEFICIENTE",IF(P775&lt;=89,"REGULAR",IF(P775&lt;=94,"BUENO","MUY BUENO")))</f>
        <v>#DIV/0!</v>
      </c>
    </row>
    <row r="776" spans="1:17" ht="48" x14ac:dyDescent="0.25">
      <c r="A776" s="345"/>
      <c r="B776" s="347"/>
      <c r="C776" s="358"/>
      <c r="D776" s="361"/>
      <c r="E776" s="95" t="s">
        <v>146</v>
      </c>
      <c r="F776" s="96" t="s">
        <v>147</v>
      </c>
      <c r="G776" s="97" t="s">
        <v>145</v>
      </c>
      <c r="H776" s="363"/>
      <c r="I776" s="353"/>
      <c r="J776" s="93"/>
      <c r="K776" s="56"/>
      <c r="L776" s="57"/>
      <c r="M776" s="56"/>
      <c r="N776" s="364"/>
      <c r="O776" s="364"/>
      <c r="P776" s="364"/>
      <c r="Q776" s="364"/>
    </row>
    <row r="777" spans="1:17" ht="60" x14ac:dyDescent="0.25">
      <c r="A777" s="346"/>
      <c r="B777" s="347"/>
      <c r="C777" s="359"/>
      <c r="D777" s="362"/>
      <c r="E777" s="98" t="s">
        <v>148</v>
      </c>
      <c r="F777" s="99" t="s">
        <v>149</v>
      </c>
      <c r="G777" s="100" t="s">
        <v>145</v>
      </c>
      <c r="H777" s="363"/>
      <c r="I777" s="354"/>
      <c r="J777" s="93"/>
      <c r="K777" s="34"/>
      <c r="L777" s="63" t="e">
        <f t="shared" ref="L777:L792" si="104">ROUND(((K777/J777)*100),0)</f>
        <v>#DIV/0!</v>
      </c>
      <c r="M777" s="34"/>
      <c r="N777" s="356"/>
      <c r="O777" s="356"/>
      <c r="P777" s="356"/>
      <c r="Q777" s="356"/>
    </row>
    <row r="778" spans="1:17" ht="24" x14ac:dyDescent="0.25">
      <c r="A778" s="300" t="s">
        <v>14</v>
      </c>
      <c r="B778" s="365" t="s">
        <v>156</v>
      </c>
      <c r="C778" s="323" t="s">
        <v>157</v>
      </c>
      <c r="D778" s="368" t="s">
        <v>158</v>
      </c>
      <c r="E778" s="98" t="s">
        <v>159</v>
      </c>
      <c r="F778" s="105" t="s">
        <v>160</v>
      </c>
      <c r="G778" s="100" t="s">
        <v>161</v>
      </c>
      <c r="H778" s="351" t="s">
        <v>97</v>
      </c>
      <c r="I778" s="304" t="s">
        <v>98</v>
      </c>
      <c r="J778" s="93"/>
      <c r="K778" s="34"/>
      <c r="L778" s="63" t="e">
        <f t="shared" si="104"/>
        <v>#DIV/0!</v>
      </c>
      <c r="M778" s="62" t="e">
        <f t="shared" ref="M778:M791" si="105">IF(L778&lt;=84,"DEFICIENTE",IF(L778&lt;=89,"REGULAR",IF(L778&lt;=94,"BUENO","MUY BUENO")))</f>
        <v>#DIV/0!</v>
      </c>
      <c r="N778" s="330">
        <f>J780</f>
        <v>0</v>
      </c>
      <c r="O778" s="330">
        <f>K780</f>
        <v>0</v>
      </c>
      <c r="P778" s="338" t="e">
        <f>ROUND(((O778/N778)*100),0)</f>
        <v>#DIV/0!</v>
      </c>
      <c r="Q778" s="338" t="e">
        <f>IF(P778&lt;=84,"DEFICIENTE",IF(P778&lt;=89,"REGULAR",IF(P778&lt;=94,"BUENO","MUY BUENO")))</f>
        <v>#DIV/0!</v>
      </c>
    </row>
    <row r="779" spans="1:17" ht="36" x14ac:dyDescent="0.25">
      <c r="A779" s="301"/>
      <c r="B779" s="366"/>
      <c r="C779" s="324"/>
      <c r="D779" s="349"/>
      <c r="E779" s="98" t="s">
        <v>162</v>
      </c>
      <c r="F779" s="105" t="s">
        <v>163</v>
      </c>
      <c r="G779" s="100" t="s">
        <v>164</v>
      </c>
      <c r="H779" s="351"/>
      <c r="I779" s="305"/>
      <c r="J779" s="93"/>
      <c r="K779" s="34"/>
      <c r="L779" s="63" t="e">
        <f t="shared" si="104"/>
        <v>#DIV/0!</v>
      </c>
      <c r="M779" s="62" t="e">
        <f t="shared" si="105"/>
        <v>#DIV/0!</v>
      </c>
      <c r="N779" s="331"/>
      <c r="O779" s="331"/>
      <c r="P779" s="339"/>
      <c r="Q779" s="339"/>
    </row>
    <row r="780" spans="1:17" ht="36" x14ac:dyDescent="0.25">
      <c r="A780" s="301"/>
      <c r="B780" s="366"/>
      <c r="C780" s="324"/>
      <c r="D780" s="349"/>
      <c r="E780" s="98" t="s">
        <v>165</v>
      </c>
      <c r="F780" s="105" t="s">
        <v>166</v>
      </c>
      <c r="G780" s="100" t="s">
        <v>167</v>
      </c>
      <c r="H780" s="351"/>
      <c r="I780" s="305"/>
      <c r="J780" s="93"/>
      <c r="K780" s="34"/>
      <c r="L780" s="63" t="e">
        <f t="shared" si="104"/>
        <v>#DIV/0!</v>
      </c>
      <c r="M780" s="62" t="e">
        <f t="shared" si="105"/>
        <v>#DIV/0!</v>
      </c>
      <c r="N780" s="331"/>
      <c r="O780" s="331"/>
      <c r="P780" s="339"/>
      <c r="Q780" s="339"/>
    </row>
    <row r="781" spans="1:17" ht="48" x14ac:dyDescent="0.25">
      <c r="A781" s="301"/>
      <c r="B781" s="366"/>
      <c r="C781" s="357" t="s">
        <v>168</v>
      </c>
      <c r="D781" s="308" t="s">
        <v>169</v>
      </c>
      <c r="E781" s="98" t="s">
        <v>170</v>
      </c>
      <c r="F781" s="105" t="s">
        <v>171</v>
      </c>
      <c r="G781" s="100" t="s">
        <v>172</v>
      </c>
      <c r="H781" s="363" t="s">
        <v>173</v>
      </c>
      <c r="I781" s="305"/>
      <c r="J781" s="93"/>
      <c r="K781" s="34"/>
      <c r="L781" s="63" t="e">
        <f t="shared" si="104"/>
        <v>#DIV/0!</v>
      </c>
      <c r="M781" s="62" t="e">
        <f t="shared" si="105"/>
        <v>#DIV/0!</v>
      </c>
      <c r="N781" s="330">
        <f>J781</f>
        <v>0</v>
      </c>
      <c r="O781" s="330">
        <f>K781</f>
        <v>0</v>
      </c>
      <c r="P781" s="330" t="e">
        <f>ROUND(((O781/N781)*100),0)</f>
        <v>#DIV/0!</v>
      </c>
      <c r="Q781" s="330" t="e">
        <f>IF(P781&lt;=84,"DEFICIENTE",IF(P781&lt;=89,"REGULAR",IF(P781&lt;=94,"BUENO","MUY BUENO")))</f>
        <v>#DIV/0!</v>
      </c>
    </row>
    <row r="782" spans="1:17" ht="72" x14ac:dyDescent="0.25">
      <c r="A782" s="301"/>
      <c r="B782" s="366"/>
      <c r="C782" s="358"/>
      <c r="D782" s="308"/>
      <c r="E782" s="98" t="s">
        <v>174</v>
      </c>
      <c r="F782" s="105" t="s">
        <v>175</v>
      </c>
      <c r="G782" s="100" t="s">
        <v>176</v>
      </c>
      <c r="H782" s="363"/>
      <c r="I782" s="305"/>
      <c r="J782" s="93"/>
      <c r="K782" s="34"/>
      <c r="L782" s="63" t="e">
        <f t="shared" si="104"/>
        <v>#DIV/0!</v>
      </c>
      <c r="M782" s="62" t="e">
        <f t="shared" si="105"/>
        <v>#DIV/0!</v>
      </c>
      <c r="N782" s="331"/>
      <c r="O782" s="331"/>
      <c r="P782" s="331"/>
      <c r="Q782" s="331"/>
    </row>
    <row r="783" spans="1:17" ht="72" x14ac:dyDescent="0.25">
      <c r="A783" s="301"/>
      <c r="B783" s="366"/>
      <c r="C783" s="332" t="s">
        <v>177</v>
      </c>
      <c r="D783" s="334" t="s">
        <v>178</v>
      </c>
      <c r="E783" s="98" t="s">
        <v>179</v>
      </c>
      <c r="F783" s="105" t="s">
        <v>180</v>
      </c>
      <c r="G783" s="100" t="s">
        <v>176</v>
      </c>
      <c r="H783" s="336" t="s">
        <v>181</v>
      </c>
      <c r="I783" s="305"/>
      <c r="J783" s="93"/>
      <c r="K783" s="68"/>
      <c r="L783" s="63" t="e">
        <f t="shared" si="104"/>
        <v>#DIV/0!</v>
      </c>
      <c r="M783" s="62" t="e">
        <f t="shared" si="105"/>
        <v>#DIV/0!</v>
      </c>
      <c r="N783" s="338">
        <f>J783</f>
        <v>0</v>
      </c>
      <c r="O783" s="338">
        <f>K783</f>
        <v>0</v>
      </c>
      <c r="P783" s="330" t="e">
        <f>ROUND(((O783/N783)*100),0)</f>
        <v>#DIV/0!</v>
      </c>
      <c r="Q783" s="330" t="e">
        <f>IF(P783&lt;=84,"DEFICIENTE",IF(P783&lt;=89,"REGULAR",IF(P783&lt;=94,"BUENO","MUY BUENO")))</f>
        <v>#DIV/0!</v>
      </c>
    </row>
    <row r="784" spans="1:17" ht="36" x14ac:dyDescent="0.25">
      <c r="A784" s="301"/>
      <c r="B784" s="367"/>
      <c r="C784" s="333"/>
      <c r="D784" s="335"/>
      <c r="E784" s="98" t="s">
        <v>182</v>
      </c>
      <c r="F784" s="105" t="s">
        <v>183</v>
      </c>
      <c r="G784" s="100" t="s">
        <v>184</v>
      </c>
      <c r="H784" s="337"/>
      <c r="I784" s="305"/>
      <c r="J784" s="93"/>
      <c r="K784" s="68"/>
      <c r="L784" s="63" t="e">
        <f t="shared" si="104"/>
        <v>#DIV/0!</v>
      </c>
      <c r="M784" s="62" t="e">
        <f t="shared" si="105"/>
        <v>#DIV/0!</v>
      </c>
      <c r="N784" s="339"/>
      <c r="O784" s="339"/>
      <c r="P784" s="331"/>
      <c r="Q784" s="331"/>
    </row>
    <row r="785" spans="1:17" ht="60" x14ac:dyDescent="0.25">
      <c r="A785" s="300" t="s">
        <v>15</v>
      </c>
      <c r="B785" s="340" t="s">
        <v>185</v>
      </c>
      <c r="C785" s="307" t="s">
        <v>186</v>
      </c>
      <c r="D785" s="308" t="s">
        <v>187</v>
      </c>
      <c r="E785" s="98" t="s">
        <v>188</v>
      </c>
      <c r="F785" s="106" t="s">
        <v>189</v>
      </c>
      <c r="G785" s="100" t="s">
        <v>190</v>
      </c>
      <c r="H785" s="342" t="s">
        <v>191</v>
      </c>
      <c r="I785" s="343" t="s">
        <v>99</v>
      </c>
      <c r="J785" s="93"/>
      <c r="K785" s="68"/>
      <c r="L785" s="63" t="e">
        <f t="shared" si="104"/>
        <v>#DIV/0!</v>
      </c>
      <c r="M785" s="62" t="e">
        <f t="shared" si="105"/>
        <v>#DIV/0!</v>
      </c>
      <c r="N785" s="338">
        <f>J785</f>
        <v>0</v>
      </c>
      <c r="O785" s="338">
        <f>K785</f>
        <v>0</v>
      </c>
      <c r="P785" s="330" t="e">
        <f>ROUND(((O785/N785)*100),0)</f>
        <v>#DIV/0!</v>
      </c>
      <c r="Q785" s="330" t="e">
        <f>IF(P785&lt;=84,"DEFICIENTE",IF(P785&lt;=89,"REGULAR",IF(P785&lt;=94,"BUENO","MUY BUENO")))</f>
        <v>#DIV/0!</v>
      </c>
    </row>
    <row r="786" spans="1:17" ht="36" x14ac:dyDescent="0.25">
      <c r="A786" s="301"/>
      <c r="B786" s="341"/>
      <c r="C786" s="307"/>
      <c r="D786" s="308"/>
      <c r="E786" s="98" t="s">
        <v>192</v>
      </c>
      <c r="F786" s="106" t="s">
        <v>193</v>
      </c>
      <c r="G786" s="100" t="s">
        <v>194</v>
      </c>
      <c r="H786" s="342"/>
      <c r="I786" s="344"/>
      <c r="J786" s="93"/>
      <c r="K786" s="68"/>
      <c r="L786" s="63" t="e">
        <f t="shared" si="104"/>
        <v>#DIV/0!</v>
      </c>
      <c r="M786" s="62" t="e">
        <f t="shared" si="105"/>
        <v>#DIV/0!</v>
      </c>
      <c r="N786" s="339"/>
      <c r="O786" s="339"/>
      <c r="P786" s="331"/>
      <c r="Q786" s="331"/>
    </row>
    <row r="787" spans="1:17" ht="72" x14ac:dyDescent="0.25">
      <c r="A787" s="300" t="s">
        <v>16</v>
      </c>
      <c r="B787" s="302" t="s">
        <v>195</v>
      </c>
      <c r="C787" s="107" t="s">
        <v>196</v>
      </c>
      <c r="D787" s="108" t="s">
        <v>197</v>
      </c>
      <c r="E787" s="98" t="s">
        <v>198</v>
      </c>
      <c r="F787" s="106" t="s">
        <v>199</v>
      </c>
      <c r="G787" s="109" t="s">
        <v>200</v>
      </c>
      <c r="H787" s="110" t="s">
        <v>100</v>
      </c>
      <c r="I787" s="304" t="s">
        <v>95</v>
      </c>
      <c r="J787" s="93">
        <v>2</v>
      </c>
      <c r="K787" s="34"/>
      <c r="L787" s="63">
        <f t="shared" si="104"/>
        <v>0</v>
      </c>
      <c r="M787" s="62" t="str">
        <f t="shared" si="105"/>
        <v>DEFICIENTE</v>
      </c>
      <c r="N787" s="84">
        <f t="shared" ref="N787:O789" si="106">J787</f>
        <v>2</v>
      </c>
      <c r="O787" s="84">
        <f t="shared" si="106"/>
        <v>0</v>
      </c>
      <c r="P787" s="84">
        <f>ROUND(((O787/N787)*100),0)</f>
        <v>0</v>
      </c>
      <c r="Q787" s="84" t="str">
        <f>IF(P787&lt;=84,"DEFICIENTE",IF(P787&lt;=89,"REGULAR",IF(P787&lt;=94,"BUENO","MUY BUENO")))</f>
        <v>DEFICIENTE</v>
      </c>
    </row>
    <row r="788" spans="1:17" ht="108" x14ac:dyDescent="0.25">
      <c r="A788" s="301"/>
      <c r="B788" s="303"/>
      <c r="C788" s="111" t="s">
        <v>201</v>
      </c>
      <c r="D788" s="112" t="s">
        <v>202</v>
      </c>
      <c r="E788" s="98" t="s">
        <v>203</v>
      </c>
      <c r="F788" s="106" t="s">
        <v>204</v>
      </c>
      <c r="G788" s="109" t="s">
        <v>205</v>
      </c>
      <c r="H788" s="113" t="s">
        <v>101</v>
      </c>
      <c r="I788" s="305"/>
      <c r="J788" s="34"/>
      <c r="K788" s="34"/>
      <c r="L788" s="63" t="e">
        <f t="shared" si="104"/>
        <v>#DIV/0!</v>
      </c>
      <c r="M788" s="62" t="e">
        <f t="shared" si="105"/>
        <v>#DIV/0!</v>
      </c>
      <c r="N788" s="84">
        <f t="shared" si="106"/>
        <v>0</v>
      </c>
      <c r="O788" s="84">
        <f t="shared" si="106"/>
        <v>0</v>
      </c>
      <c r="P788" s="84" t="e">
        <f>ROUND(((O788/N788)*100),0)</f>
        <v>#DIV/0!</v>
      </c>
      <c r="Q788" s="84" t="e">
        <f>IF(P788&lt;=84,"DEFICIENTE",IF(P788&lt;=89,"REGULAR",IF(P788&lt;=94,"BUENO","MUY BUENO")))</f>
        <v>#DIV/0!</v>
      </c>
    </row>
    <row r="789" spans="1:17" ht="120" x14ac:dyDescent="0.25">
      <c r="A789" s="301"/>
      <c r="B789" s="303"/>
      <c r="C789" s="107" t="s">
        <v>206</v>
      </c>
      <c r="D789" s="108" t="s">
        <v>207</v>
      </c>
      <c r="E789" s="98" t="s">
        <v>208</v>
      </c>
      <c r="F789" s="106" t="s">
        <v>209</v>
      </c>
      <c r="G789" s="109" t="s">
        <v>210</v>
      </c>
      <c r="H789" s="114" t="s">
        <v>211</v>
      </c>
      <c r="I789" s="305"/>
      <c r="J789" s="34"/>
      <c r="K789" s="34"/>
      <c r="L789" s="63" t="e">
        <f t="shared" si="104"/>
        <v>#DIV/0!</v>
      </c>
      <c r="M789" s="62" t="e">
        <f t="shared" si="105"/>
        <v>#DIV/0!</v>
      </c>
      <c r="N789" s="85">
        <f t="shared" si="106"/>
        <v>0</v>
      </c>
      <c r="O789" s="85">
        <f t="shared" si="106"/>
        <v>0</v>
      </c>
      <c r="P789" s="85" t="e">
        <f>ROUND(((O789/N789)*100),0)</f>
        <v>#DIV/0!</v>
      </c>
      <c r="Q789" s="85" t="e">
        <f>IF(P789&lt;=84,"DEFICIENTE",IF(P789&lt;=89,"REGULAR",IF(P789&lt;=94,"BUENO","MUY BUENO")))</f>
        <v>#DIV/0!</v>
      </c>
    </row>
    <row r="790" spans="1:17" ht="60" x14ac:dyDescent="0.25">
      <c r="A790" s="300" t="s">
        <v>102</v>
      </c>
      <c r="B790" s="306" t="s">
        <v>212</v>
      </c>
      <c r="C790" s="307" t="s">
        <v>213</v>
      </c>
      <c r="D790" s="308" t="s">
        <v>214</v>
      </c>
      <c r="E790" s="98" t="s">
        <v>215</v>
      </c>
      <c r="F790" s="106" t="s">
        <v>216</v>
      </c>
      <c r="G790" s="100" t="s">
        <v>217</v>
      </c>
      <c r="H790" s="309" t="s">
        <v>103</v>
      </c>
      <c r="I790" s="310" t="s">
        <v>104</v>
      </c>
      <c r="J790" s="34"/>
      <c r="K790" s="34"/>
      <c r="L790" s="63" t="e">
        <f t="shared" si="104"/>
        <v>#DIV/0!</v>
      </c>
      <c r="M790" s="62" t="e">
        <f t="shared" si="105"/>
        <v>#DIV/0!</v>
      </c>
      <c r="N790" s="312">
        <f>J791</f>
        <v>0</v>
      </c>
      <c r="O790" s="312">
        <f>K791</f>
        <v>0</v>
      </c>
      <c r="P790" s="312" t="e">
        <f>ROUND(((O790/N790)*100),0)</f>
        <v>#DIV/0!</v>
      </c>
      <c r="Q790" s="312" t="e">
        <f>IF(P790&lt;=84,"DEFICIENTE",IF(P790&lt;=89,"REGULAR",IF(P790&lt;=94,"BUENO","MUY BUENO")))</f>
        <v>#DIV/0!</v>
      </c>
    </row>
    <row r="791" spans="1:17" ht="60" x14ac:dyDescent="0.25">
      <c r="A791" s="301"/>
      <c r="B791" s="306"/>
      <c r="C791" s="307"/>
      <c r="D791" s="308"/>
      <c r="E791" s="98" t="s">
        <v>218</v>
      </c>
      <c r="F791" s="106" t="s">
        <v>219</v>
      </c>
      <c r="G791" s="100" t="s">
        <v>220</v>
      </c>
      <c r="H791" s="309"/>
      <c r="I791" s="311"/>
      <c r="J791" s="34"/>
      <c r="K791" s="34"/>
      <c r="L791" s="63" t="e">
        <f t="shared" si="104"/>
        <v>#DIV/0!</v>
      </c>
      <c r="M791" s="62" t="e">
        <f t="shared" si="105"/>
        <v>#DIV/0!</v>
      </c>
      <c r="N791" s="313"/>
      <c r="O791" s="313"/>
      <c r="P791" s="313"/>
      <c r="Q791" s="313"/>
    </row>
    <row r="792" spans="1:17" ht="89.25" x14ac:dyDescent="0.25">
      <c r="A792" s="301"/>
      <c r="B792" s="306"/>
      <c r="C792" s="107" t="s">
        <v>221</v>
      </c>
      <c r="D792" s="108" t="s">
        <v>222</v>
      </c>
      <c r="E792" s="115" t="s">
        <v>223</v>
      </c>
      <c r="F792" s="106" t="s">
        <v>224</v>
      </c>
      <c r="G792" s="109" t="s">
        <v>225</v>
      </c>
      <c r="H792" s="116" t="s">
        <v>105</v>
      </c>
      <c r="I792" s="311"/>
      <c r="J792" s="34"/>
      <c r="K792" s="34"/>
      <c r="L792" s="63" t="e">
        <f t="shared" si="104"/>
        <v>#DIV/0!</v>
      </c>
      <c r="M792" s="34" t="e">
        <f t="shared" ref="M792" si="107">IF(L792&lt;=84,"DEFICIENTE",IF(L792&lt;=89,"REGULAR",IF(L792&lt;=94,"BUENO","MUY BUENO")))</f>
        <v>#DIV/0!</v>
      </c>
      <c r="N792" s="85">
        <f>J792</f>
        <v>0</v>
      </c>
      <c r="O792" s="85">
        <f>K792</f>
        <v>0</v>
      </c>
      <c r="P792" s="85" t="e">
        <f>ROUND(((O792/N792)*100),0)</f>
        <v>#DIV/0!</v>
      </c>
      <c r="Q792" s="85" t="e">
        <f>IF(P792&lt;=84,"DEFICIENTE",IF(P792&lt;=89,"REGULAR",IF(P792&lt;=94,"BUENO","MUY BUENO")))</f>
        <v>#DIV/0!</v>
      </c>
    </row>
    <row r="793" spans="1:17" ht="16.5" x14ac:dyDescent="0.25">
      <c r="A793" s="36" t="s">
        <v>106</v>
      </c>
      <c r="B793" s="37"/>
      <c r="C793" s="38"/>
      <c r="D793" s="39"/>
      <c r="E793" s="40"/>
      <c r="F793" s="41"/>
      <c r="G793" s="42"/>
      <c r="H793" s="42"/>
      <c r="I793" s="43"/>
      <c r="J793" s="34"/>
      <c r="K793" s="34"/>
      <c r="L793" s="25"/>
      <c r="M793" s="34"/>
      <c r="N793" s="83"/>
      <c r="O793" s="83"/>
      <c r="P793" s="83"/>
      <c r="Q793" s="83"/>
    </row>
    <row r="794" spans="1:17" ht="25.5" x14ac:dyDescent="0.25">
      <c r="A794" s="314" t="s">
        <v>226</v>
      </c>
      <c r="B794" s="317" t="s">
        <v>107</v>
      </c>
      <c r="C794" s="44" t="s">
        <v>227</v>
      </c>
      <c r="D794" s="45" t="s">
        <v>108</v>
      </c>
      <c r="E794" s="117" t="s">
        <v>228</v>
      </c>
      <c r="F794" s="118" t="s">
        <v>229</v>
      </c>
      <c r="G794" s="119" t="s">
        <v>94</v>
      </c>
      <c r="H794" s="120" t="s">
        <v>94</v>
      </c>
      <c r="I794" s="320" t="s">
        <v>109</v>
      </c>
      <c r="J794" s="34"/>
      <c r="K794" s="34"/>
      <c r="L794" s="25" t="e">
        <f>ROUND(((K794/J794)*100),0)</f>
        <v>#DIV/0!</v>
      </c>
      <c r="M794" s="34" t="e">
        <f>IF(L794&lt;=84,"DEFICIENTE",IF(L794&lt;=89,"REGULAR",IF(L794&lt;=94,"BUENO","MUY BUENO")))</f>
        <v>#DIV/0!</v>
      </c>
      <c r="N794" s="6">
        <f>J794</f>
        <v>0</v>
      </c>
      <c r="O794" s="6">
        <f>K794</f>
        <v>0</v>
      </c>
      <c r="P794" s="6" t="e">
        <f>ROUND(((O794/N794)*100),0)</f>
        <v>#DIV/0!</v>
      </c>
      <c r="Q794" s="6" t="e">
        <f>IF(P794&lt;=84,"DEFICIENTE",IF(P794&lt;=89,"REGULAR",IF(P794&lt;=94,"BUENO","MUY BUENO")))</f>
        <v>#DIV/0!</v>
      </c>
    </row>
    <row r="795" spans="1:17" ht="25.5" x14ac:dyDescent="0.25">
      <c r="A795" s="315"/>
      <c r="B795" s="318"/>
      <c r="C795" s="323" t="s">
        <v>230</v>
      </c>
      <c r="D795" s="326" t="s">
        <v>110</v>
      </c>
      <c r="E795" s="121" t="s">
        <v>231</v>
      </c>
      <c r="F795" s="106" t="s">
        <v>232</v>
      </c>
      <c r="G795" s="122" t="s">
        <v>17</v>
      </c>
      <c r="H795" s="327" t="s">
        <v>111</v>
      </c>
      <c r="I795" s="321"/>
      <c r="J795" s="34"/>
      <c r="K795" s="34"/>
      <c r="L795" s="63" t="e">
        <f>ROUND(((K795/J795)*100),0)</f>
        <v>#DIV/0!</v>
      </c>
      <c r="M795" s="62" t="e">
        <f>IF(L795&lt;=84,"DEFICIENTE",IF(L795&lt;=89,"REGULAR",IF(L795&lt;=94,"BUENO","MUY BUENO")))</f>
        <v>#DIV/0!</v>
      </c>
      <c r="N795" s="312">
        <f>J795</f>
        <v>0</v>
      </c>
      <c r="O795" s="312">
        <f>K795</f>
        <v>0</v>
      </c>
      <c r="P795" s="312" t="e">
        <f>ROUND(((O795/N795)*100),0)</f>
        <v>#DIV/0!</v>
      </c>
      <c r="Q795" s="312" t="e">
        <f>IF(P795&lt;=84,"DEFICIENTE",IF(P795&lt;=89,"REGULAR",IF(P795&lt;=94,"BUENO","MUY BUENO")))</f>
        <v>#DIV/0!</v>
      </c>
    </row>
    <row r="796" spans="1:17" ht="36" x14ac:dyDescent="0.25">
      <c r="A796" s="315"/>
      <c r="B796" s="318"/>
      <c r="C796" s="324"/>
      <c r="D796" s="326"/>
      <c r="E796" s="121" t="s">
        <v>233</v>
      </c>
      <c r="F796" s="106" t="s">
        <v>234</v>
      </c>
      <c r="G796" s="122" t="s">
        <v>17</v>
      </c>
      <c r="H796" s="327"/>
      <c r="I796" s="321"/>
      <c r="J796" s="34"/>
      <c r="K796" s="34"/>
      <c r="L796" s="63" t="e">
        <f>ROUND(((K796/J796)*100),0)</f>
        <v>#DIV/0!</v>
      </c>
      <c r="M796" s="62" t="e">
        <f>IF(L796&lt;=84,"DEFICIENTE",IF(L796&lt;=89,"REGULAR",IF(L796&lt;=94,"BUENO","MUY BUENO")))</f>
        <v>#DIV/0!</v>
      </c>
      <c r="N796" s="328"/>
      <c r="O796" s="328"/>
      <c r="P796" s="328"/>
      <c r="Q796" s="328"/>
    </row>
    <row r="797" spans="1:17" ht="36" x14ac:dyDescent="0.25">
      <c r="A797" s="315"/>
      <c r="B797" s="318"/>
      <c r="C797" s="324"/>
      <c r="D797" s="326"/>
      <c r="E797" s="121" t="s">
        <v>235</v>
      </c>
      <c r="F797" s="106" t="s">
        <v>236</v>
      </c>
      <c r="G797" s="122" t="s">
        <v>17</v>
      </c>
      <c r="H797" s="327"/>
      <c r="I797" s="321"/>
      <c r="J797" s="34"/>
      <c r="K797" s="34"/>
      <c r="L797" s="63" t="e">
        <f>ROUND(((K797/J797)*100),0)</f>
        <v>#DIV/0!</v>
      </c>
      <c r="M797" s="62" t="e">
        <f>IF(L797&lt;=84,"DEFICIENTE",IF(L797&lt;=89,"REGULAR",IF(L797&lt;=94,"BUENO","MUY BUENO")))</f>
        <v>#DIV/0!</v>
      </c>
      <c r="N797" s="328"/>
      <c r="O797" s="328"/>
      <c r="P797" s="328"/>
      <c r="Q797" s="328"/>
    </row>
    <row r="798" spans="1:17" ht="36" x14ac:dyDescent="0.25">
      <c r="A798" s="316"/>
      <c r="B798" s="319"/>
      <c r="C798" s="325"/>
      <c r="D798" s="326"/>
      <c r="E798" s="121" t="s">
        <v>237</v>
      </c>
      <c r="F798" s="106" t="s">
        <v>238</v>
      </c>
      <c r="G798" s="122" t="s">
        <v>17</v>
      </c>
      <c r="H798" s="327"/>
      <c r="I798" s="322"/>
      <c r="J798" s="34"/>
      <c r="K798" s="34"/>
      <c r="L798" s="63" t="e">
        <f>ROUND(((K798/J798)*100),0)</f>
        <v>#DIV/0!</v>
      </c>
      <c r="M798" s="62" t="e">
        <f>IF(L798&lt;=84,"DEFICIENTE",IF(L798&lt;=89,"REGULAR",IF(L798&lt;=94,"BUENO","MUY BUENO")))</f>
        <v>#DIV/0!</v>
      </c>
      <c r="N798" s="329"/>
      <c r="O798" s="329"/>
      <c r="P798" s="329"/>
      <c r="Q798" s="329"/>
    </row>
    <row r="800" spans="1:17" ht="18.75" x14ac:dyDescent="0.25">
      <c r="A800" s="46" t="s">
        <v>129</v>
      </c>
      <c r="B800" s="47"/>
      <c r="C800" s="48"/>
      <c r="D800" s="49"/>
      <c r="E800" s="47"/>
      <c r="F800" s="50"/>
      <c r="G800" s="51"/>
      <c r="H800" s="52"/>
      <c r="I800" s="53"/>
      <c r="J800" s="54"/>
      <c r="K800" s="54"/>
      <c r="L800" s="55"/>
      <c r="M800" s="58"/>
      <c r="N800" s="59"/>
      <c r="O800" s="59"/>
      <c r="P800" s="60"/>
      <c r="Q800" s="61"/>
    </row>
    <row r="801" spans="1:17" x14ac:dyDescent="0.25">
      <c r="A801" s="80" t="s">
        <v>91</v>
      </c>
      <c r="B801" s="64"/>
      <c r="C801" s="64"/>
      <c r="D801" s="64"/>
      <c r="E801" s="64"/>
      <c r="F801" s="64"/>
      <c r="G801" s="64"/>
      <c r="H801" s="64"/>
      <c r="I801" s="64"/>
      <c r="J801" s="64"/>
      <c r="K801" s="64"/>
      <c r="L801" s="64"/>
      <c r="M801" s="64"/>
      <c r="N801" s="65"/>
      <c r="O801" s="65"/>
      <c r="P801" s="66"/>
      <c r="Q801" s="67"/>
    </row>
    <row r="802" spans="1:17" ht="36" x14ac:dyDescent="0.25">
      <c r="A802" s="345" t="s">
        <v>12</v>
      </c>
      <c r="B802" s="347" t="s">
        <v>92</v>
      </c>
      <c r="C802" s="348" t="s">
        <v>150</v>
      </c>
      <c r="D802" s="349" t="s">
        <v>93</v>
      </c>
      <c r="E802" s="101" t="s">
        <v>151</v>
      </c>
      <c r="F802" s="102" t="s">
        <v>152</v>
      </c>
      <c r="G802" s="100" t="s">
        <v>153</v>
      </c>
      <c r="H802" s="351" t="s">
        <v>94</v>
      </c>
      <c r="I802" s="352" t="s">
        <v>95</v>
      </c>
      <c r="J802" s="92"/>
      <c r="K802" s="62"/>
      <c r="L802" s="63" t="e">
        <f>ROUND(((K802/J802)*100),0)</f>
        <v>#DIV/0!</v>
      </c>
      <c r="M802" s="62" t="e">
        <f>IF(L802&lt;=84,"DEFICIENTE",IF(L802&lt;=89,"REGULAR",IF(L802&lt;=94,"BUENO","MUY BUENO")))</f>
        <v>#DIV/0!</v>
      </c>
      <c r="N802" s="355">
        <f>J802</f>
        <v>0</v>
      </c>
      <c r="O802" s="355">
        <f>K802</f>
        <v>0</v>
      </c>
      <c r="P802" s="355" t="e">
        <f>ROUND(((O802/N802)*100),0)</f>
        <v>#DIV/0!</v>
      </c>
      <c r="Q802" s="355" t="e">
        <f>IF(P802&lt;=84,"DEFICIENTE",IF(P802&lt;=89,"REGULAR",IF(P802&lt;=94,"BUENO","MUY BUENO")))</f>
        <v>#DIV/0!</v>
      </c>
    </row>
    <row r="803" spans="1:17" ht="60" x14ac:dyDescent="0.25">
      <c r="A803" s="345"/>
      <c r="B803" s="347"/>
      <c r="C803" s="348"/>
      <c r="D803" s="350"/>
      <c r="E803" s="103" t="s">
        <v>154</v>
      </c>
      <c r="F803" s="94" t="s">
        <v>142</v>
      </c>
      <c r="G803" s="104" t="s">
        <v>153</v>
      </c>
      <c r="H803" s="351"/>
      <c r="I803" s="353"/>
      <c r="J803" s="93"/>
      <c r="K803" s="56"/>
      <c r="L803" s="57"/>
      <c r="M803" s="56"/>
      <c r="N803" s="356"/>
      <c r="O803" s="356"/>
      <c r="P803" s="356"/>
      <c r="Q803" s="356"/>
    </row>
    <row r="804" spans="1:17" ht="60" x14ac:dyDescent="0.25">
      <c r="A804" s="345"/>
      <c r="B804" s="347"/>
      <c r="C804" s="357" t="s">
        <v>155</v>
      </c>
      <c r="D804" s="360" t="s">
        <v>96</v>
      </c>
      <c r="E804" s="95" t="s">
        <v>143</v>
      </c>
      <c r="F804" s="96" t="s">
        <v>144</v>
      </c>
      <c r="G804" s="97" t="s">
        <v>145</v>
      </c>
      <c r="H804" s="363" t="s">
        <v>94</v>
      </c>
      <c r="I804" s="353"/>
      <c r="J804" s="93"/>
      <c r="K804" s="56"/>
      <c r="L804" s="57"/>
      <c r="M804" s="56"/>
      <c r="N804" s="355">
        <f>J806</f>
        <v>0</v>
      </c>
      <c r="O804" s="355">
        <f>K806</f>
        <v>0</v>
      </c>
      <c r="P804" s="355" t="e">
        <f>ROUND(((O804/N804)*100),0)</f>
        <v>#DIV/0!</v>
      </c>
      <c r="Q804" s="355" t="e">
        <f>IF(P804&lt;=84,"DEFICIENTE",IF(P804&lt;=89,"REGULAR",IF(P804&lt;=94,"BUENO","MUY BUENO")))</f>
        <v>#DIV/0!</v>
      </c>
    </row>
    <row r="805" spans="1:17" ht="48" x14ac:dyDescent="0.25">
      <c r="A805" s="345"/>
      <c r="B805" s="347"/>
      <c r="C805" s="358"/>
      <c r="D805" s="361"/>
      <c r="E805" s="95" t="s">
        <v>146</v>
      </c>
      <c r="F805" s="96" t="s">
        <v>147</v>
      </c>
      <c r="G805" s="97" t="s">
        <v>145</v>
      </c>
      <c r="H805" s="363"/>
      <c r="I805" s="353"/>
      <c r="J805" s="93"/>
      <c r="K805" s="56"/>
      <c r="L805" s="57"/>
      <c r="M805" s="56"/>
      <c r="N805" s="364"/>
      <c r="O805" s="364"/>
      <c r="P805" s="364"/>
      <c r="Q805" s="364"/>
    </row>
    <row r="806" spans="1:17" ht="60" x14ac:dyDescent="0.25">
      <c r="A806" s="346"/>
      <c r="B806" s="347"/>
      <c r="C806" s="359"/>
      <c r="D806" s="362"/>
      <c r="E806" s="98" t="s">
        <v>148</v>
      </c>
      <c r="F806" s="99" t="s">
        <v>149</v>
      </c>
      <c r="G806" s="100" t="s">
        <v>145</v>
      </c>
      <c r="H806" s="363"/>
      <c r="I806" s="354"/>
      <c r="J806" s="93"/>
      <c r="K806" s="34"/>
      <c r="L806" s="63" t="e">
        <f t="shared" ref="L806:L821" si="108">ROUND(((K806/J806)*100),0)</f>
        <v>#DIV/0!</v>
      </c>
      <c r="M806" s="34"/>
      <c r="N806" s="356"/>
      <c r="O806" s="356"/>
      <c r="P806" s="356"/>
      <c r="Q806" s="356"/>
    </row>
    <row r="807" spans="1:17" ht="24" x14ac:dyDescent="0.25">
      <c r="A807" s="300" t="s">
        <v>14</v>
      </c>
      <c r="B807" s="365" t="s">
        <v>156</v>
      </c>
      <c r="C807" s="323" t="s">
        <v>157</v>
      </c>
      <c r="D807" s="368" t="s">
        <v>158</v>
      </c>
      <c r="E807" s="98" t="s">
        <v>159</v>
      </c>
      <c r="F807" s="105" t="s">
        <v>160</v>
      </c>
      <c r="G807" s="100" t="s">
        <v>161</v>
      </c>
      <c r="H807" s="351" t="s">
        <v>97</v>
      </c>
      <c r="I807" s="304" t="s">
        <v>98</v>
      </c>
      <c r="J807" s="93"/>
      <c r="K807" s="34"/>
      <c r="L807" s="63" t="e">
        <f t="shared" si="108"/>
        <v>#DIV/0!</v>
      </c>
      <c r="M807" s="62" t="e">
        <f t="shared" ref="M807:M820" si="109">IF(L807&lt;=84,"DEFICIENTE",IF(L807&lt;=89,"REGULAR",IF(L807&lt;=94,"BUENO","MUY BUENO")))</f>
        <v>#DIV/0!</v>
      </c>
      <c r="N807" s="330">
        <f>J809</f>
        <v>0</v>
      </c>
      <c r="O807" s="330">
        <f>K809</f>
        <v>0</v>
      </c>
      <c r="P807" s="338" t="e">
        <f>ROUND(((O807/N807)*100),0)</f>
        <v>#DIV/0!</v>
      </c>
      <c r="Q807" s="338" t="e">
        <f>IF(P807&lt;=84,"DEFICIENTE",IF(P807&lt;=89,"REGULAR",IF(P807&lt;=94,"BUENO","MUY BUENO")))</f>
        <v>#DIV/0!</v>
      </c>
    </row>
    <row r="808" spans="1:17" ht="36" x14ac:dyDescent="0.25">
      <c r="A808" s="301"/>
      <c r="B808" s="366"/>
      <c r="C808" s="324"/>
      <c r="D808" s="349"/>
      <c r="E808" s="98" t="s">
        <v>162</v>
      </c>
      <c r="F808" s="105" t="s">
        <v>163</v>
      </c>
      <c r="G808" s="100" t="s">
        <v>164</v>
      </c>
      <c r="H808" s="351"/>
      <c r="I808" s="305"/>
      <c r="J808" s="93"/>
      <c r="K808" s="34"/>
      <c r="L808" s="63" t="e">
        <f t="shared" si="108"/>
        <v>#DIV/0!</v>
      </c>
      <c r="M808" s="62" t="e">
        <f t="shared" si="109"/>
        <v>#DIV/0!</v>
      </c>
      <c r="N808" s="331"/>
      <c r="O808" s="331"/>
      <c r="P808" s="339"/>
      <c r="Q808" s="339"/>
    </row>
    <row r="809" spans="1:17" ht="36" x14ac:dyDescent="0.25">
      <c r="A809" s="301"/>
      <c r="B809" s="366"/>
      <c r="C809" s="324"/>
      <c r="D809" s="349"/>
      <c r="E809" s="98" t="s">
        <v>165</v>
      </c>
      <c r="F809" s="105" t="s">
        <v>166</v>
      </c>
      <c r="G809" s="100" t="s">
        <v>167</v>
      </c>
      <c r="H809" s="351"/>
      <c r="I809" s="305"/>
      <c r="J809" s="93"/>
      <c r="K809" s="34"/>
      <c r="L809" s="63" t="e">
        <f t="shared" si="108"/>
        <v>#DIV/0!</v>
      </c>
      <c r="M809" s="62" t="e">
        <f t="shared" si="109"/>
        <v>#DIV/0!</v>
      </c>
      <c r="N809" s="331"/>
      <c r="O809" s="331"/>
      <c r="P809" s="339"/>
      <c r="Q809" s="339"/>
    </row>
    <row r="810" spans="1:17" ht="48" x14ac:dyDescent="0.25">
      <c r="A810" s="301"/>
      <c r="B810" s="366"/>
      <c r="C810" s="357" t="s">
        <v>168</v>
      </c>
      <c r="D810" s="308" t="s">
        <v>169</v>
      </c>
      <c r="E810" s="98" t="s">
        <v>170</v>
      </c>
      <c r="F810" s="105" t="s">
        <v>171</v>
      </c>
      <c r="G810" s="100" t="s">
        <v>172</v>
      </c>
      <c r="H810" s="363" t="s">
        <v>173</v>
      </c>
      <c r="I810" s="305"/>
      <c r="J810" s="93"/>
      <c r="K810" s="34"/>
      <c r="L810" s="63" t="e">
        <f t="shared" si="108"/>
        <v>#DIV/0!</v>
      </c>
      <c r="M810" s="62" t="e">
        <f t="shared" si="109"/>
        <v>#DIV/0!</v>
      </c>
      <c r="N810" s="330">
        <f>J810</f>
        <v>0</v>
      </c>
      <c r="O810" s="330">
        <f>K810</f>
        <v>0</v>
      </c>
      <c r="P810" s="330" t="e">
        <f>ROUND(((O810/N810)*100),0)</f>
        <v>#DIV/0!</v>
      </c>
      <c r="Q810" s="330" t="e">
        <f>IF(P810&lt;=84,"DEFICIENTE",IF(P810&lt;=89,"REGULAR",IF(P810&lt;=94,"BUENO","MUY BUENO")))</f>
        <v>#DIV/0!</v>
      </c>
    </row>
    <row r="811" spans="1:17" ht="72" x14ac:dyDescent="0.25">
      <c r="A811" s="301"/>
      <c r="B811" s="366"/>
      <c r="C811" s="358"/>
      <c r="D811" s="308"/>
      <c r="E811" s="98" t="s">
        <v>174</v>
      </c>
      <c r="F811" s="105" t="s">
        <v>175</v>
      </c>
      <c r="G811" s="100" t="s">
        <v>176</v>
      </c>
      <c r="H811" s="363"/>
      <c r="I811" s="305"/>
      <c r="J811" s="93"/>
      <c r="K811" s="34"/>
      <c r="L811" s="63" t="e">
        <f t="shared" si="108"/>
        <v>#DIV/0!</v>
      </c>
      <c r="M811" s="62" t="e">
        <f t="shared" si="109"/>
        <v>#DIV/0!</v>
      </c>
      <c r="N811" s="331"/>
      <c r="O811" s="331"/>
      <c r="P811" s="331"/>
      <c r="Q811" s="331"/>
    </row>
    <row r="812" spans="1:17" ht="72" x14ac:dyDescent="0.25">
      <c r="A812" s="301"/>
      <c r="B812" s="366"/>
      <c r="C812" s="332" t="s">
        <v>177</v>
      </c>
      <c r="D812" s="334" t="s">
        <v>178</v>
      </c>
      <c r="E812" s="98" t="s">
        <v>179</v>
      </c>
      <c r="F812" s="105" t="s">
        <v>180</v>
      </c>
      <c r="G812" s="100" t="s">
        <v>176</v>
      </c>
      <c r="H812" s="336" t="s">
        <v>181</v>
      </c>
      <c r="I812" s="305"/>
      <c r="J812" s="93"/>
      <c r="K812" s="68"/>
      <c r="L812" s="63" t="e">
        <f t="shared" si="108"/>
        <v>#DIV/0!</v>
      </c>
      <c r="M812" s="62" t="e">
        <f t="shared" si="109"/>
        <v>#DIV/0!</v>
      </c>
      <c r="N812" s="338">
        <f>J812</f>
        <v>0</v>
      </c>
      <c r="O812" s="338">
        <f>K812</f>
        <v>0</v>
      </c>
      <c r="P812" s="330" t="e">
        <f>ROUND(((O812/N812)*100),0)</f>
        <v>#DIV/0!</v>
      </c>
      <c r="Q812" s="330" t="e">
        <f>IF(P812&lt;=84,"DEFICIENTE",IF(P812&lt;=89,"REGULAR",IF(P812&lt;=94,"BUENO","MUY BUENO")))</f>
        <v>#DIV/0!</v>
      </c>
    </row>
    <row r="813" spans="1:17" ht="36" x14ac:dyDescent="0.25">
      <c r="A813" s="301"/>
      <c r="B813" s="367"/>
      <c r="C813" s="333"/>
      <c r="D813" s="335"/>
      <c r="E813" s="98" t="s">
        <v>182</v>
      </c>
      <c r="F813" s="105" t="s">
        <v>183</v>
      </c>
      <c r="G813" s="100" t="s">
        <v>184</v>
      </c>
      <c r="H813" s="337"/>
      <c r="I813" s="305"/>
      <c r="J813" s="93"/>
      <c r="K813" s="68"/>
      <c r="L813" s="63" t="e">
        <f t="shared" si="108"/>
        <v>#DIV/0!</v>
      </c>
      <c r="M813" s="62" t="e">
        <f t="shared" si="109"/>
        <v>#DIV/0!</v>
      </c>
      <c r="N813" s="339"/>
      <c r="O813" s="339"/>
      <c r="P813" s="331"/>
      <c r="Q813" s="331"/>
    </row>
    <row r="814" spans="1:17" ht="60" x14ac:dyDescent="0.25">
      <c r="A814" s="300" t="s">
        <v>15</v>
      </c>
      <c r="B814" s="340" t="s">
        <v>185</v>
      </c>
      <c r="C814" s="307" t="s">
        <v>186</v>
      </c>
      <c r="D814" s="308" t="s">
        <v>187</v>
      </c>
      <c r="E814" s="98" t="s">
        <v>188</v>
      </c>
      <c r="F814" s="106" t="s">
        <v>189</v>
      </c>
      <c r="G814" s="100" t="s">
        <v>190</v>
      </c>
      <c r="H814" s="342" t="s">
        <v>191</v>
      </c>
      <c r="I814" s="343" t="s">
        <v>99</v>
      </c>
      <c r="J814" s="93"/>
      <c r="K814" s="68"/>
      <c r="L814" s="63" t="e">
        <f t="shared" si="108"/>
        <v>#DIV/0!</v>
      </c>
      <c r="M814" s="62" t="e">
        <f t="shared" si="109"/>
        <v>#DIV/0!</v>
      </c>
      <c r="N814" s="338">
        <f>J814</f>
        <v>0</v>
      </c>
      <c r="O814" s="338">
        <f>K814</f>
        <v>0</v>
      </c>
      <c r="P814" s="330" t="e">
        <f>ROUND(((O814/N814)*100),0)</f>
        <v>#DIV/0!</v>
      </c>
      <c r="Q814" s="330" t="e">
        <f>IF(P814&lt;=84,"DEFICIENTE",IF(P814&lt;=89,"REGULAR",IF(P814&lt;=94,"BUENO","MUY BUENO")))</f>
        <v>#DIV/0!</v>
      </c>
    </row>
    <row r="815" spans="1:17" ht="36" x14ac:dyDescent="0.25">
      <c r="A815" s="301"/>
      <c r="B815" s="341"/>
      <c r="C815" s="307"/>
      <c r="D815" s="308"/>
      <c r="E815" s="98" t="s">
        <v>192</v>
      </c>
      <c r="F815" s="106" t="s">
        <v>193</v>
      </c>
      <c r="G815" s="100" t="s">
        <v>194</v>
      </c>
      <c r="H815" s="342"/>
      <c r="I815" s="344"/>
      <c r="J815" s="93"/>
      <c r="K815" s="68"/>
      <c r="L815" s="63" t="e">
        <f t="shared" si="108"/>
        <v>#DIV/0!</v>
      </c>
      <c r="M815" s="62" t="e">
        <f t="shared" si="109"/>
        <v>#DIV/0!</v>
      </c>
      <c r="N815" s="339"/>
      <c r="O815" s="339"/>
      <c r="P815" s="331"/>
      <c r="Q815" s="331"/>
    </row>
    <row r="816" spans="1:17" ht="72" x14ac:dyDescent="0.25">
      <c r="A816" s="300" t="s">
        <v>16</v>
      </c>
      <c r="B816" s="302" t="s">
        <v>195</v>
      </c>
      <c r="C816" s="107" t="s">
        <v>196</v>
      </c>
      <c r="D816" s="108" t="s">
        <v>197</v>
      </c>
      <c r="E816" s="98" t="s">
        <v>198</v>
      </c>
      <c r="F816" s="106" t="s">
        <v>199</v>
      </c>
      <c r="G816" s="109" t="s">
        <v>200</v>
      </c>
      <c r="H816" s="110" t="s">
        <v>100</v>
      </c>
      <c r="I816" s="304" t="s">
        <v>95</v>
      </c>
      <c r="J816" s="93">
        <v>2</v>
      </c>
      <c r="K816" s="34"/>
      <c r="L816" s="63">
        <f t="shared" si="108"/>
        <v>0</v>
      </c>
      <c r="M816" s="62" t="str">
        <f t="shared" si="109"/>
        <v>DEFICIENTE</v>
      </c>
      <c r="N816" s="84">
        <f t="shared" ref="N816:O818" si="110">J816</f>
        <v>2</v>
      </c>
      <c r="O816" s="84">
        <f t="shared" si="110"/>
        <v>0</v>
      </c>
      <c r="P816" s="84">
        <f>ROUND(((O816/N816)*100),0)</f>
        <v>0</v>
      </c>
      <c r="Q816" s="84" t="str">
        <f>IF(P816&lt;=84,"DEFICIENTE",IF(P816&lt;=89,"REGULAR",IF(P816&lt;=94,"BUENO","MUY BUENO")))</f>
        <v>DEFICIENTE</v>
      </c>
    </row>
    <row r="817" spans="1:17" ht="108" x14ac:dyDescent="0.25">
      <c r="A817" s="301"/>
      <c r="B817" s="303"/>
      <c r="C817" s="111" t="s">
        <v>201</v>
      </c>
      <c r="D817" s="112" t="s">
        <v>202</v>
      </c>
      <c r="E817" s="98" t="s">
        <v>203</v>
      </c>
      <c r="F817" s="106" t="s">
        <v>204</v>
      </c>
      <c r="G817" s="109" t="s">
        <v>205</v>
      </c>
      <c r="H817" s="113" t="s">
        <v>101</v>
      </c>
      <c r="I817" s="305"/>
      <c r="J817" s="34"/>
      <c r="K817" s="34"/>
      <c r="L817" s="63" t="e">
        <f t="shared" si="108"/>
        <v>#DIV/0!</v>
      </c>
      <c r="M817" s="62" t="e">
        <f t="shared" si="109"/>
        <v>#DIV/0!</v>
      </c>
      <c r="N817" s="84">
        <f t="shared" si="110"/>
        <v>0</v>
      </c>
      <c r="O817" s="84">
        <f t="shared" si="110"/>
        <v>0</v>
      </c>
      <c r="P817" s="84" t="e">
        <f>ROUND(((O817/N817)*100),0)</f>
        <v>#DIV/0!</v>
      </c>
      <c r="Q817" s="84" t="e">
        <f>IF(P817&lt;=84,"DEFICIENTE",IF(P817&lt;=89,"REGULAR",IF(P817&lt;=94,"BUENO","MUY BUENO")))</f>
        <v>#DIV/0!</v>
      </c>
    </row>
    <row r="818" spans="1:17" ht="120" x14ac:dyDescent="0.25">
      <c r="A818" s="301"/>
      <c r="B818" s="303"/>
      <c r="C818" s="107" t="s">
        <v>206</v>
      </c>
      <c r="D818" s="108" t="s">
        <v>207</v>
      </c>
      <c r="E818" s="98" t="s">
        <v>208</v>
      </c>
      <c r="F818" s="106" t="s">
        <v>209</v>
      </c>
      <c r="G818" s="109" t="s">
        <v>210</v>
      </c>
      <c r="H818" s="114" t="s">
        <v>211</v>
      </c>
      <c r="I818" s="305"/>
      <c r="J818" s="34"/>
      <c r="K818" s="34"/>
      <c r="L818" s="63" t="e">
        <f t="shared" si="108"/>
        <v>#DIV/0!</v>
      </c>
      <c r="M818" s="62" t="e">
        <f t="shared" si="109"/>
        <v>#DIV/0!</v>
      </c>
      <c r="N818" s="85">
        <f t="shared" si="110"/>
        <v>0</v>
      </c>
      <c r="O818" s="85">
        <f t="shared" si="110"/>
        <v>0</v>
      </c>
      <c r="P818" s="85" t="e">
        <f>ROUND(((O818/N818)*100),0)</f>
        <v>#DIV/0!</v>
      </c>
      <c r="Q818" s="85" t="e">
        <f>IF(P818&lt;=84,"DEFICIENTE",IF(P818&lt;=89,"REGULAR",IF(P818&lt;=94,"BUENO","MUY BUENO")))</f>
        <v>#DIV/0!</v>
      </c>
    </row>
    <row r="819" spans="1:17" ht="60" x14ac:dyDescent="0.25">
      <c r="A819" s="300" t="s">
        <v>102</v>
      </c>
      <c r="B819" s="306" t="s">
        <v>212</v>
      </c>
      <c r="C819" s="307" t="s">
        <v>213</v>
      </c>
      <c r="D819" s="308" t="s">
        <v>214</v>
      </c>
      <c r="E819" s="98" t="s">
        <v>215</v>
      </c>
      <c r="F819" s="106" t="s">
        <v>216</v>
      </c>
      <c r="G819" s="100" t="s">
        <v>217</v>
      </c>
      <c r="H819" s="309" t="s">
        <v>103</v>
      </c>
      <c r="I819" s="310" t="s">
        <v>104</v>
      </c>
      <c r="J819" s="34"/>
      <c r="K819" s="34"/>
      <c r="L819" s="63" t="e">
        <f t="shared" si="108"/>
        <v>#DIV/0!</v>
      </c>
      <c r="M819" s="62" t="e">
        <f t="shared" si="109"/>
        <v>#DIV/0!</v>
      </c>
      <c r="N819" s="312">
        <f>J820</f>
        <v>0</v>
      </c>
      <c r="O819" s="312">
        <f>K820</f>
        <v>0</v>
      </c>
      <c r="P819" s="312" t="e">
        <f>ROUND(((O819/N819)*100),0)</f>
        <v>#DIV/0!</v>
      </c>
      <c r="Q819" s="312" t="e">
        <f>IF(P819&lt;=84,"DEFICIENTE",IF(P819&lt;=89,"REGULAR",IF(P819&lt;=94,"BUENO","MUY BUENO")))</f>
        <v>#DIV/0!</v>
      </c>
    </row>
    <row r="820" spans="1:17" ht="60" x14ac:dyDescent="0.25">
      <c r="A820" s="301"/>
      <c r="B820" s="306"/>
      <c r="C820" s="307"/>
      <c r="D820" s="308"/>
      <c r="E820" s="98" t="s">
        <v>218</v>
      </c>
      <c r="F820" s="106" t="s">
        <v>219</v>
      </c>
      <c r="G820" s="100" t="s">
        <v>220</v>
      </c>
      <c r="H820" s="309"/>
      <c r="I820" s="311"/>
      <c r="J820" s="34"/>
      <c r="K820" s="34"/>
      <c r="L820" s="63" t="e">
        <f t="shared" si="108"/>
        <v>#DIV/0!</v>
      </c>
      <c r="M820" s="62" t="e">
        <f t="shared" si="109"/>
        <v>#DIV/0!</v>
      </c>
      <c r="N820" s="313"/>
      <c r="O820" s="313"/>
      <c r="P820" s="313"/>
      <c r="Q820" s="313"/>
    </row>
    <row r="821" spans="1:17" ht="89.25" x14ac:dyDescent="0.25">
      <c r="A821" s="301"/>
      <c r="B821" s="306"/>
      <c r="C821" s="107" t="s">
        <v>221</v>
      </c>
      <c r="D821" s="108" t="s">
        <v>222</v>
      </c>
      <c r="E821" s="115" t="s">
        <v>223</v>
      </c>
      <c r="F821" s="106" t="s">
        <v>224</v>
      </c>
      <c r="G821" s="109" t="s">
        <v>225</v>
      </c>
      <c r="H821" s="116" t="s">
        <v>105</v>
      </c>
      <c r="I821" s="311"/>
      <c r="J821" s="34"/>
      <c r="K821" s="34"/>
      <c r="L821" s="63" t="e">
        <f t="shared" si="108"/>
        <v>#DIV/0!</v>
      </c>
      <c r="M821" s="34" t="e">
        <f t="shared" ref="M821" si="111">IF(L821&lt;=84,"DEFICIENTE",IF(L821&lt;=89,"REGULAR",IF(L821&lt;=94,"BUENO","MUY BUENO")))</f>
        <v>#DIV/0!</v>
      </c>
      <c r="N821" s="85">
        <f>J821</f>
        <v>0</v>
      </c>
      <c r="O821" s="85">
        <f>K821</f>
        <v>0</v>
      </c>
      <c r="P821" s="85" t="e">
        <f>ROUND(((O821/N821)*100),0)</f>
        <v>#DIV/0!</v>
      </c>
      <c r="Q821" s="85" t="e">
        <f>IF(P821&lt;=84,"DEFICIENTE",IF(P821&lt;=89,"REGULAR",IF(P821&lt;=94,"BUENO","MUY BUENO")))</f>
        <v>#DIV/0!</v>
      </c>
    </row>
    <row r="822" spans="1:17" ht="16.5" x14ac:dyDescent="0.25">
      <c r="A822" s="36" t="s">
        <v>106</v>
      </c>
      <c r="B822" s="37"/>
      <c r="C822" s="38"/>
      <c r="D822" s="39"/>
      <c r="E822" s="40"/>
      <c r="F822" s="41"/>
      <c r="G822" s="42"/>
      <c r="H822" s="42"/>
      <c r="I822" s="43"/>
      <c r="J822" s="34"/>
      <c r="K822" s="34"/>
      <c r="L822" s="25"/>
      <c r="M822" s="34"/>
      <c r="N822" s="83"/>
      <c r="O822" s="83"/>
      <c r="P822" s="83"/>
      <c r="Q822" s="83"/>
    </row>
    <row r="823" spans="1:17" ht="25.5" x14ac:dyDescent="0.25">
      <c r="A823" s="314" t="s">
        <v>226</v>
      </c>
      <c r="B823" s="317" t="s">
        <v>107</v>
      </c>
      <c r="C823" s="44" t="s">
        <v>227</v>
      </c>
      <c r="D823" s="45" t="s">
        <v>108</v>
      </c>
      <c r="E823" s="117" t="s">
        <v>228</v>
      </c>
      <c r="F823" s="118" t="s">
        <v>229</v>
      </c>
      <c r="G823" s="119" t="s">
        <v>94</v>
      </c>
      <c r="H823" s="120" t="s">
        <v>94</v>
      </c>
      <c r="I823" s="320" t="s">
        <v>109</v>
      </c>
      <c r="J823" s="34"/>
      <c r="K823" s="34"/>
      <c r="L823" s="25" t="e">
        <f>ROUND(((K823/J823)*100),0)</f>
        <v>#DIV/0!</v>
      </c>
      <c r="M823" s="34" t="e">
        <f>IF(L823&lt;=84,"DEFICIENTE",IF(L823&lt;=89,"REGULAR",IF(L823&lt;=94,"BUENO","MUY BUENO")))</f>
        <v>#DIV/0!</v>
      </c>
      <c r="N823" s="6">
        <f>J823</f>
        <v>0</v>
      </c>
      <c r="O823" s="6">
        <f>K823</f>
        <v>0</v>
      </c>
      <c r="P823" s="6" t="e">
        <f>ROUND(((O823/N823)*100),0)</f>
        <v>#DIV/0!</v>
      </c>
      <c r="Q823" s="6" t="e">
        <f>IF(P823&lt;=84,"DEFICIENTE",IF(P823&lt;=89,"REGULAR",IF(P823&lt;=94,"BUENO","MUY BUENO")))</f>
        <v>#DIV/0!</v>
      </c>
    </row>
    <row r="824" spans="1:17" ht="25.5" x14ac:dyDescent="0.25">
      <c r="A824" s="315"/>
      <c r="B824" s="318"/>
      <c r="C824" s="323" t="s">
        <v>230</v>
      </c>
      <c r="D824" s="326" t="s">
        <v>110</v>
      </c>
      <c r="E824" s="121" t="s">
        <v>231</v>
      </c>
      <c r="F824" s="106" t="s">
        <v>232</v>
      </c>
      <c r="G824" s="122" t="s">
        <v>17</v>
      </c>
      <c r="H824" s="327" t="s">
        <v>111</v>
      </c>
      <c r="I824" s="321"/>
      <c r="J824" s="34"/>
      <c r="K824" s="34"/>
      <c r="L824" s="63" t="e">
        <f>ROUND(((K824/J824)*100),0)</f>
        <v>#DIV/0!</v>
      </c>
      <c r="M824" s="62" t="e">
        <f>IF(L824&lt;=84,"DEFICIENTE",IF(L824&lt;=89,"REGULAR",IF(L824&lt;=94,"BUENO","MUY BUENO")))</f>
        <v>#DIV/0!</v>
      </c>
      <c r="N824" s="312">
        <f>J824</f>
        <v>0</v>
      </c>
      <c r="O824" s="312">
        <f>K824</f>
        <v>0</v>
      </c>
      <c r="P824" s="312" t="e">
        <f>ROUND(((O824/N824)*100),0)</f>
        <v>#DIV/0!</v>
      </c>
      <c r="Q824" s="312" t="e">
        <f>IF(P824&lt;=84,"DEFICIENTE",IF(P824&lt;=89,"REGULAR",IF(P824&lt;=94,"BUENO","MUY BUENO")))</f>
        <v>#DIV/0!</v>
      </c>
    </row>
    <row r="825" spans="1:17" ht="36" x14ac:dyDescent="0.25">
      <c r="A825" s="315"/>
      <c r="B825" s="318"/>
      <c r="C825" s="324"/>
      <c r="D825" s="326"/>
      <c r="E825" s="121" t="s">
        <v>233</v>
      </c>
      <c r="F825" s="106" t="s">
        <v>234</v>
      </c>
      <c r="G825" s="122" t="s">
        <v>17</v>
      </c>
      <c r="H825" s="327"/>
      <c r="I825" s="321"/>
      <c r="J825" s="34"/>
      <c r="K825" s="34"/>
      <c r="L825" s="63" t="e">
        <f>ROUND(((K825/J825)*100),0)</f>
        <v>#DIV/0!</v>
      </c>
      <c r="M825" s="62" t="e">
        <f>IF(L825&lt;=84,"DEFICIENTE",IF(L825&lt;=89,"REGULAR",IF(L825&lt;=94,"BUENO","MUY BUENO")))</f>
        <v>#DIV/0!</v>
      </c>
      <c r="N825" s="328"/>
      <c r="O825" s="328"/>
      <c r="P825" s="328"/>
      <c r="Q825" s="328"/>
    </row>
    <row r="826" spans="1:17" ht="36" x14ac:dyDescent="0.25">
      <c r="A826" s="315"/>
      <c r="B826" s="318"/>
      <c r="C826" s="324"/>
      <c r="D826" s="326"/>
      <c r="E826" s="121" t="s">
        <v>235</v>
      </c>
      <c r="F826" s="106" t="s">
        <v>236</v>
      </c>
      <c r="G826" s="122" t="s">
        <v>17</v>
      </c>
      <c r="H826" s="327"/>
      <c r="I826" s="321"/>
      <c r="J826" s="34"/>
      <c r="K826" s="34"/>
      <c r="L826" s="63" t="e">
        <f>ROUND(((K826/J826)*100),0)</f>
        <v>#DIV/0!</v>
      </c>
      <c r="M826" s="62" t="e">
        <f>IF(L826&lt;=84,"DEFICIENTE",IF(L826&lt;=89,"REGULAR",IF(L826&lt;=94,"BUENO","MUY BUENO")))</f>
        <v>#DIV/0!</v>
      </c>
      <c r="N826" s="328"/>
      <c r="O826" s="328"/>
      <c r="P826" s="328"/>
      <c r="Q826" s="328"/>
    </row>
    <row r="827" spans="1:17" ht="36" x14ac:dyDescent="0.25">
      <c r="A827" s="316"/>
      <c r="B827" s="319"/>
      <c r="C827" s="325"/>
      <c r="D827" s="326"/>
      <c r="E827" s="121" t="s">
        <v>237</v>
      </c>
      <c r="F827" s="106" t="s">
        <v>238</v>
      </c>
      <c r="G827" s="122" t="s">
        <v>17</v>
      </c>
      <c r="H827" s="327"/>
      <c r="I827" s="322"/>
      <c r="J827" s="34"/>
      <c r="K827" s="34"/>
      <c r="L827" s="63" t="e">
        <f>ROUND(((K827/J827)*100),0)</f>
        <v>#DIV/0!</v>
      </c>
      <c r="M827" s="62" t="e">
        <f>IF(L827&lt;=84,"DEFICIENTE",IF(L827&lt;=89,"REGULAR",IF(L827&lt;=94,"BUENO","MUY BUENO")))</f>
        <v>#DIV/0!</v>
      </c>
      <c r="N827" s="329"/>
      <c r="O827" s="329"/>
      <c r="P827" s="329"/>
      <c r="Q827" s="329"/>
    </row>
    <row r="829" spans="1:17" ht="18.75" x14ac:dyDescent="0.25">
      <c r="A829" s="46" t="s">
        <v>130</v>
      </c>
      <c r="B829" s="47"/>
      <c r="C829" s="48"/>
      <c r="D829" s="49"/>
      <c r="E829" s="47"/>
      <c r="F829" s="50"/>
      <c r="G829" s="51"/>
      <c r="H829" s="52"/>
      <c r="I829" s="53"/>
      <c r="J829" s="54"/>
      <c r="K829" s="54"/>
      <c r="L829" s="55"/>
      <c r="M829" s="58"/>
      <c r="N829" s="59"/>
      <c r="O829" s="59"/>
      <c r="P829" s="60"/>
      <c r="Q829" s="61"/>
    </row>
    <row r="830" spans="1:17" x14ac:dyDescent="0.25">
      <c r="A830" s="80" t="s">
        <v>91</v>
      </c>
      <c r="B830" s="64"/>
      <c r="C830" s="64"/>
      <c r="D830" s="64"/>
      <c r="E830" s="64"/>
      <c r="F830" s="64"/>
      <c r="G830" s="64"/>
      <c r="H830" s="64"/>
      <c r="I830" s="64"/>
      <c r="J830" s="64"/>
      <c r="K830" s="64"/>
      <c r="L830" s="64"/>
      <c r="M830" s="64"/>
      <c r="N830" s="65"/>
      <c r="O830" s="65"/>
      <c r="P830" s="66"/>
      <c r="Q830" s="67"/>
    </row>
    <row r="831" spans="1:17" ht="36" x14ac:dyDescent="0.25">
      <c r="A831" s="345" t="s">
        <v>12</v>
      </c>
      <c r="B831" s="347" t="s">
        <v>92</v>
      </c>
      <c r="C831" s="348" t="s">
        <v>150</v>
      </c>
      <c r="D831" s="349" t="s">
        <v>93</v>
      </c>
      <c r="E831" s="101" t="s">
        <v>151</v>
      </c>
      <c r="F831" s="102" t="s">
        <v>152</v>
      </c>
      <c r="G831" s="100" t="s">
        <v>153</v>
      </c>
      <c r="H831" s="351" t="s">
        <v>94</v>
      </c>
      <c r="I831" s="352" t="s">
        <v>95</v>
      </c>
      <c r="J831" s="92"/>
      <c r="K831" s="62"/>
      <c r="L831" s="63" t="e">
        <f>ROUND(((K831/J831)*100),0)</f>
        <v>#DIV/0!</v>
      </c>
      <c r="M831" s="62" t="e">
        <f>IF(L831&lt;=84,"DEFICIENTE",IF(L831&lt;=89,"REGULAR",IF(L831&lt;=94,"BUENO","MUY BUENO")))</f>
        <v>#DIV/0!</v>
      </c>
      <c r="N831" s="355">
        <f>J831</f>
        <v>0</v>
      </c>
      <c r="O831" s="355">
        <f>K831</f>
        <v>0</v>
      </c>
      <c r="P831" s="355" t="e">
        <f>ROUND(((O831/N831)*100),0)</f>
        <v>#DIV/0!</v>
      </c>
      <c r="Q831" s="355" t="e">
        <f>IF(P831&lt;=84,"DEFICIENTE",IF(P831&lt;=89,"REGULAR",IF(P831&lt;=94,"BUENO","MUY BUENO")))</f>
        <v>#DIV/0!</v>
      </c>
    </row>
    <row r="832" spans="1:17" ht="60" x14ac:dyDescent="0.25">
      <c r="A832" s="345"/>
      <c r="B832" s="347"/>
      <c r="C832" s="348"/>
      <c r="D832" s="350"/>
      <c r="E832" s="103" t="s">
        <v>154</v>
      </c>
      <c r="F832" s="94" t="s">
        <v>142</v>
      </c>
      <c r="G832" s="104" t="s">
        <v>153</v>
      </c>
      <c r="H832" s="351"/>
      <c r="I832" s="353"/>
      <c r="J832" s="93"/>
      <c r="K832" s="56"/>
      <c r="L832" s="57"/>
      <c r="M832" s="56"/>
      <c r="N832" s="356"/>
      <c r="O832" s="356"/>
      <c r="P832" s="356"/>
      <c r="Q832" s="356"/>
    </row>
    <row r="833" spans="1:17" ht="60" x14ac:dyDescent="0.25">
      <c r="A833" s="345"/>
      <c r="B833" s="347"/>
      <c r="C833" s="357" t="s">
        <v>155</v>
      </c>
      <c r="D833" s="360" t="s">
        <v>96</v>
      </c>
      <c r="E833" s="95" t="s">
        <v>143</v>
      </c>
      <c r="F833" s="96" t="s">
        <v>144</v>
      </c>
      <c r="G833" s="97" t="s">
        <v>145</v>
      </c>
      <c r="H833" s="363" t="s">
        <v>94</v>
      </c>
      <c r="I833" s="353"/>
      <c r="J833" s="93"/>
      <c r="K833" s="56"/>
      <c r="L833" s="57"/>
      <c r="M833" s="56"/>
      <c r="N833" s="355">
        <f>J835</f>
        <v>0</v>
      </c>
      <c r="O833" s="355">
        <f>K835</f>
        <v>0</v>
      </c>
      <c r="P833" s="355" t="e">
        <f>ROUND(((O833/N833)*100),0)</f>
        <v>#DIV/0!</v>
      </c>
      <c r="Q833" s="355" t="e">
        <f>IF(P833&lt;=84,"DEFICIENTE",IF(P833&lt;=89,"REGULAR",IF(P833&lt;=94,"BUENO","MUY BUENO")))</f>
        <v>#DIV/0!</v>
      </c>
    </row>
    <row r="834" spans="1:17" ht="48" x14ac:dyDescent="0.25">
      <c r="A834" s="345"/>
      <c r="B834" s="347"/>
      <c r="C834" s="358"/>
      <c r="D834" s="361"/>
      <c r="E834" s="95" t="s">
        <v>146</v>
      </c>
      <c r="F834" s="96" t="s">
        <v>147</v>
      </c>
      <c r="G834" s="97" t="s">
        <v>145</v>
      </c>
      <c r="H834" s="363"/>
      <c r="I834" s="353"/>
      <c r="J834" s="93"/>
      <c r="K834" s="56"/>
      <c r="L834" s="57"/>
      <c r="M834" s="56"/>
      <c r="N834" s="364"/>
      <c r="O834" s="364"/>
      <c r="P834" s="364"/>
      <c r="Q834" s="364"/>
    </row>
    <row r="835" spans="1:17" ht="60" x14ac:dyDescent="0.25">
      <c r="A835" s="346"/>
      <c r="B835" s="347"/>
      <c r="C835" s="359"/>
      <c r="D835" s="362"/>
      <c r="E835" s="98" t="s">
        <v>148</v>
      </c>
      <c r="F835" s="99" t="s">
        <v>149</v>
      </c>
      <c r="G835" s="100" t="s">
        <v>145</v>
      </c>
      <c r="H835" s="363"/>
      <c r="I835" s="354"/>
      <c r="J835" s="93"/>
      <c r="K835" s="34"/>
      <c r="L835" s="63" t="e">
        <f t="shared" ref="L835:L850" si="112">ROUND(((K835/J835)*100),0)</f>
        <v>#DIV/0!</v>
      </c>
      <c r="M835" s="34"/>
      <c r="N835" s="356"/>
      <c r="O835" s="356"/>
      <c r="P835" s="356"/>
      <c r="Q835" s="356"/>
    </row>
    <row r="836" spans="1:17" ht="24" x14ac:dyDescent="0.25">
      <c r="A836" s="300" t="s">
        <v>14</v>
      </c>
      <c r="B836" s="365" t="s">
        <v>156</v>
      </c>
      <c r="C836" s="323" t="s">
        <v>157</v>
      </c>
      <c r="D836" s="368" t="s">
        <v>158</v>
      </c>
      <c r="E836" s="98" t="s">
        <v>159</v>
      </c>
      <c r="F836" s="105" t="s">
        <v>160</v>
      </c>
      <c r="G836" s="100" t="s">
        <v>161</v>
      </c>
      <c r="H836" s="351" t="s">
        <v>97</v>
      </c>
      <c r="I836" s="304" t="s">
        <v>98</v>
      </c>
      <c r="J836" s="93"/>
      <c r="K836" s="34"/>
      <c r="L836" s="63" t="e">
        <f t="shared" si="112"/>
        <v>#DIV/0!</v>
      </c>
      <c r="M836" s="62" t="e">
        <f t="shared" ref="M836:M849" si="113">IF(L836&lt;=84,"DEFICIENTE",IF(L836&lt;=89,"REGULAR",IF(L836&lt;=94,"BUENO","MUY BUENO")))</f>
        <v>#DIV/0!</v>
      </c>
      <c r="N836" s="330">
        <f>J838</f>
        <v>0</v>
      </c>
      <c r="O836" s="330">
        <f>K838</f>
        <v>0</v>
      </c>
      <c r="P836" s="338" t="e">
        <f>ROUND(((O836/N836)*100),0)</f>
        <v>#DIV/0!</v>
      </c>
      <c r="Q836" s="338" t="e">
        <f>IF(P836&lt;=84,"DEFICIENTE",IF(P836&lt;=89,"REGULAR",IF(P836&lt;=94,"BUENO","MUY BUENO")))</f>
        <v>#DIV/0!</v>
      </c>
    </row>
    <row r="837" spans="1:17" ht="36" x14ac:dyDescent="0.25">
      <c r="A837" s="301"/>
      <c r="B837" s="366"/>
      <c r="C837" s="324"/>
      <c r="D837" s="349"/>
      <c r="E837" s="98" t="s">
        <v>162</v>
      </c>
      <c r="F837" s="105" t="s">
        <v>163</v>
      </c>
      <c r="G837" s="100" t="s">
        <v>164</v>
      </c>
      <c r="H837" s="351"/>
      <c r="I837" s="305"/>
      <c r="J837" s="93"/>
      <c r="K837" s="34"/>
      <c r="L837" s="63" t="e">
        <f t="shared" si="112"/>
        <v>#DIV/0!</v>
      </c>
      <c r="M837" s="62" t="e">
        <f t="shared" si="113"/>
        <v>#DIV/0!</v>
      </c>
      <c r="N837" s="331"/>
      <c r="O837" s="331"/>
      <c r="P837" s="339"/>
      <c r="Q837" s="339"/>
    </row>
    <row r="838" spans="1:17" ht="36" x14ac:dyDescent="0.25">
      <c r="A838" s="301"/>
      <c r="B838" s="366"/>
      <c r="C838" s="324"/>
      <c r="D838" s="349"/>
      <c r="E838" s="98" t="s">
        <v>165</v>
      </c>
      <c r="F838" s="105" t="s">
        <v>166</v>
      </c>
      <c r="G838" s="100" t="s">
        <v>167</v>
      </c>
      <c r="H838" s="351"/>
      <c r="I838" s="305"/>
      <c r="J838" s="93"/>
      <c r="K838" s="34"/>
      <c r="L838" s="63" t="e">
        <f t="shared" si="112"/>
        <v>#DIV/0!</v>
      </c>
      <c r="M838" s="62" t="e">
        <f t="shared" si="113"/>
        <v>#DIV/0!</v>
      </c>
      <c r="N838" s="331"/>
      <c r="O838" s="331"/>
      <c r="P838" s="339"/>
      <c r="Q838" s="339"/>
    </row>
    <row r="839" spans="1:17" ht="48" x14ac:dyDescent="0.25">
      <c r="A839" s="301"/>
      <c r="B839" s="366"/>
      <c r="C839" s="357" t="s">
        <v>168</v>
      </c>
      <c r="D839" s="308" t="s">
        <v>169</v>
      </c>
      <c r="E839" s="98" t="s">
        <v>170</v>
      </c>
      <c r="F839" s="105" t="s">
        <v>171</v>
      </c>
      <c r="G839" s="100" t="s">
        <v>172</v>
      </c>
      <c r="H839" s="363" t="s">
        <v>173</v>
      </c>
      <c r="I839" s="305"/>
      <c r="J839" s="93"/>
      <c r="K839" s="34"/>
      <c r="L839" s="63" t="e">
        <f t="shared" si="112"/>
        <v>#DIV/0!</v>
      </c>
      <c r="M839" s="62" t="e">
        <f t="shared" si="113"/>
        <v>#DIV/0!</v>
      </c>
      <c r="N839" s="330">
        <f>J839</f>
        <v>0</v>
      </c>
      <c r="O839" s="330">
        <f>K839</f>
        <v>0</v>
      </c>
      <c r="P839" s="330" t="e">
        <f>ROUND(((O839/N839)*100),0)</f>
        <v>#DIV/0!</v>
      </c>
      <c r="Q839" s="330" t="e">
        <f>IF(P839&lt;=84,"DEFICIENTE",IF(P839&lt;=89,"REGULAR",IF(P839&lt;=94,"BUENO","MUY BUENO")))</f>
        <v>#DIV/0!</v>
      </c>
    </row>
    <row r="840" spans="1:17" ht="72" x14ac:dyDescent="0.25">
      <c r="A840" s="301"/>
      <c r="B840" s="366"/>
      <c r="C840" s="358"/>
      <c r="D840" s="308"/>
      <c r="E840" s="98" t="s">
        <v>174</v>
      </c>
      <c r="F840" s="105" t="s">
        <v>175</v>
      </c>
      <c r="G840" s="100" t="s">
        <v>176</v>
      </c>
      <c r="H840" s="363"/>
      <c r="I840" s="305"/>
      <c r="J840" s="93"/>
      <c r="K840" s="34"/>
      <c r="L840" s="63" t="e">
        <f t="shared" si="112"/>
        <v>#DIV/0!</v>
      </c>
      <c r="M840" s="62" t="e">
        <f t="shared" si="113"/>
        <v>#DIV/0!</v>
      </c>
      <c r="N840" s="331"/>
      <c r="O840" s="331"/>
      <c r="P840" s="331"/>
      <c r="Q840" s="331"/>
    </row>
    <row r="841" spans="1:17" ht="72" x14ac:dyDescent="0.25">
      <c r="A841" s="301"/>
      <c r="B841" s="366"/>
      <c r="C841" s="332" t="s">
        <v>177</v>
      </c>
      <c r="D841" s="334" t="s">
        <v>178</v>
      </c>
      <c r="E841" s="98" t="s">
        <v>179</v>
      </c>
      <c r="F841" s="105" t="s">
        <v>180</v>
      </c>
      <c r="G841" s="100" t="s">
        <v>176</v>
      </c>
      <c r="H841" s="336" t="s">
        <v>181</v>
      </c>
      <c r="I841" s="305"/>
      <c r="J841" s="93"/>
      <c r="K841" s="68"/>
      <c r="L841" s="63" t="e">
        <f t="shared" si="112"/>
        <v>#DIV/0!</v>
      </c>
      <c r="M841" s="62" t="e">
        <f t="shared" si="113"/>
        <v>#DIV/0!</v>
      </c>
      <c r="N841" s="338">
        <f>J841</f>
        <v>0</v>
      </c>
      <c r="O841" s="338">
        <f>K841</f>
        <v>0</v>
      </c>
      <c r="P841" s="330" t="e">
        <f>ROUND(((O841/N841)*100),0)</f>
        <v>#DIV/0!</v>
      </c>
      <c r="Q841" s="330" t="e">
        <f>IF(P841&lt;=84,"DEFICIENTE",IF(P841&lt;=89,"REGULAR",IF(P841&lt;=94,"BUENO","MUY BUENO")))</f>
        <v>#DIV/0!</v>
      </c>
    </row>
    <row r="842" spans="1:17" ht="36" x14ac:dyDescent="0.25">
      <c r="A842" s="301"/>
      <c r="B842" s="367"/>
      <c r="C842" s="333"/>
      <c r="D842" s="335"/>
      <c r="E842" s="98" t="s">
        <v>182</v>
      </c>
      <c r="F842" s="105" t="s">
        <v>183</v>
      </c>
      <c r="G842" s="100" t="s">
        <v>184</v>
      </c>
      <c r="H842" s="337"/>
      <c r="I842" s="305"/>
      <c r="J842" s="93"/>
      <c r="K842" s="68"/>
      <c r="L842" s="63" t="e">
        <f t="shared" si="112"/>
        <v>#DIV/0!</v>
      </c>
      <c r="M842" s="62" t="e">
        <f t="shared" si="113"/>
        <v>#DIV/0!</v>
      </c>
      <c r="N842" s="339"/>
      <c r="O842" s="339"/>
      <c r="P842" s="331"/>
      <c r="Q842" s="331"/>
    </row>
    <row r="843" spans="1:17" ht="60" x14ac:dyDescent="0.25">
      <c r="A843" s="300" t="s">
        <v>15</v>
      </c>
      <c r="B843" s="340" t="s">
        <v>185</v>
      </c>
      <c r="C843" s="307" t="s">
        <v>186</v>
      </c>
      <c r="D843" s="308" t="s">
        <v>187</v>
      </c>
      <c r="E843" s="98" t="s">
        <v>188</v>
      </c>
      <c r="F843" s="106" t="s">
        <v>189</v>
      </c>
      <c r="G843" s="100" t="s">
        <v>190</v>
      </c>
      <c r="H843" s="342" t="s">
        <v>191</v>
      </c>
      <c r="I843" s="343" t="s">
        <v>99</v>
      </c>
      <c r="J843" s="93"/>
      <c r="K843" s="68"/>
      <c r="L843" s="63" t="e">
        <f t="shared" si="112"/>
        <v>#DIV/0!</v>
      </c>
      <c r="M843" s="62" t="e">
        <f t="shared" si="113"/>
        <v>#DIV/0!</v>
      </c>
      <c r="N843" s="338">
        <f>J843</f>
        <v>0</v>
      </c>
      <c r="O843" s="338">
        <f>K843</f>
        <v>0</v>
      </c>
      <c r="P843" s="330" t="e">
        <f>ROUND(((O843/N843)*100),0)</f>
        <v>#DIV/0!</v>
      </c>
      <c r="Q843" s="330" t="e">
        <f>IF(P843&lt;=84,"DEFICIENTE",IF(P843&lt;=89,"REGULAR",IF(P843&lt;=94,"BUENO","MUY BUENO")))</f>
        <v>#DIV/0!</v>
      </c>
    </row>
    <row r="844" spans="1:17" ht="36" x14ac:dyDescent="0.25">
      <c r="A844" s="301"/>
      <c r="B844" s="341"/>
      <c r="C844" s="307"/>
      <c r="D844" s="308"/>
      <c r="E844" s="98" t="s">
        <v>192</v>
      </c>
      <c r="F844" s="106" t="s">
        <v>193</v>
      </c>
      <c r="G844" s="100" t="s">
        <v>194</v>
      </c>
      <c r="H844" s="342"/>
      <c r="I844" s="344"/>
      <c r="J844" s="93"/>
      <c r="K844" s="68"/>
      <c r="L844" s="63" t="e">
        <f t="shared" si="112"/>
        <v>#DIV/0!</v>
      </c>
      <c r="M844" s="62" t="e">
        <f t="shared" si="113"/>
        <v>#DIV/0!</v>
      </c>
      <c r="N844" s="339"/>
      <c r="O844" s="339"/>
      <c r="P844" s="331"/>
      <c r="Q844" s="331"/>
    </row>
    <row r="845" spans="1:17" ht="72" x14ac:dyDescent="0.25">
      <c r="A845" s="300" t="s">
        <v>16</v>
      </c>
      <c r="B845" s="302" t="s">
        <v>195</v>
      </c>
      <c r="C845" s="107" t="s">
        <v>196</v>
      </c>
      <c r="D845" s="108" t="s">
        <v>197</v>
      </c>
      <c r="E845" s="98" t="s">
        <v>198</v>
      </c>
      <c r="F845" s="106" t="s">
        <v>199</v>
      </c>
      <c r="G845" s="109" t="s">
        <v>200</v>
      </c>
      <c r="H845" s="110" t="s">
        <v>100</v>
      </c>
      <c r="I845" s="304" t="s">
        <v>95</v>
      </c>
      <c r="J845" s="93">
        <v>2</v>
      </c>
      <c r="K845" s="34"/>
      <c r="L845" s="63">
        <f t="shared" si="112"/>
        <v>0</v>
      </c>
      <c r="M845" s="62" t="str">
        <f t="shared" si="113"/>
        <v>DEFICIENTE</v>
      </c>
      <c r="N845" s="84">
        <f t="shared" ref="N845:O847" si="114">J845</f>
        <v>2</v>
      </c>
      <c r="O845" s="84">
        <f t="shared" si="114"/>
        <v>0</v>
      </c>
      <c r="P845" s="84">
        <f>ROUND(((O845/N845)*100),0)</f>
        <v>0</v>
      </c>
      <c r="Q845" s="84" t="str">
        <f>IF(P845&lt;=84,"DEFICIENTE",IF(P845&lt;=89,"REGULAR",IF(P845&lt;=94,"BUENO","MUY BUENO")))</f>
        <v>DEFICIENTE</v>
      </c>
    </row>
    <row r="846" spans="1:17" ht="108" x14ac:dyDescent="0.25">
      <c r="A846" s="301"/>
      <c r="B846" s="303"/>
      <c r="C846" s="111" t="s">
        <v>201</v>
      </c>
      <c r="D846" s="112" t="s">
        <v>202</v>
      </c>
      <c r="E846" s="98" t="s">
        <v>203</v>
      </c>
      <c r="F846" s="106" t="s">
        <v>204</v>
      </c>
      <c r="G846" s="109" t="s">
        <v>205</v>
      </c>
      <c r="H846" s="113" t="s">
        <v>101</v>
      </c>
      <c r="I846" s="305"/>
      <c r="J846" s="34"/>
      <c r="K846" s="34"/>
      <c r="L846" s="63" t="e">
        <f t="shared" si="112"/>
        <v>#DIV/0!</v>
      </c>
      <c r="M846" s="62" t="e">
        <f t="shared" si="113"/>
        <v>#DIV/0!</v>
      </c>
      <c r="N846" s="84">
        <f t="shared" si="114"/>
        <v>0</v>
      </c>
      <c r="O846" s="84">
        <f t="shared" si="114"/>
        <v>0</v>
      </c>
      <c r="P846" s="84" t="e">
        <f>ROUND(((O846/N846)*100),0)</f>
        <v>#DIV/0!</v>
      </c>
      <c r="Q846" s="84" t="e">
        <f>IF(P846&lt;=84,"DEFICIENTE",IF(P846&lt;=89,"REGULAR",IF(P846&lt;=94,"BUENO","MUY BUENO")))</f>
        <v>#DIV/0!</v>
      </c>
    </row>
    <row r="847" spans="1:17" ht="120" x14ac:dyDescent="0.25">
      <c r="A847" s="301"/>
      <c r="B847" s="303"/>
      <c r="C847" s="107" t="s">
        <v>206</v>
      </c>
      <c r="D847" s="108" t="s">
        <v>207</v>
      </c>
      <c r="E847" s="98" t="s">
        <v>208</v>
      </c>
      <c r="F847" s="106" t="s">
        <v>209</v>
      </c>
      <c r="G847" s="109" t="s">
        <v>210</v>
      </c>
      <c r="H847" s="114" t="s">
        <v>211</v>
      </c>
      <c r="I847" s="305"/>
      <c r="J847" s="34"/>
      <c r="K847" s="34"/>
      <c r="L847" s="63" t="e">
        <f t="shared" si="112"/>
        <v>#DIV/0!</v>
      </c>
      <c r="M847" s="62" t="e">
        <f t="shared" si="113"/>
        <v>#DIV/0!</v>
      </c>
      <c r="N847" s="85">
        <f t="shared" si="114"/>
        <v>0</v>
      </c>
      <c r="O847" s="85">
        <f t="shared" si="114"/>
        <v>0</v>
      </c>
      <c r="P847" s="85" t="e">
        <f>ROUND(((O847/N847)*100),0)</f>
        <v>#DIV/0!</v>
      </c>
      <c r="Q847" s="85" t="e">
        <f>IF(P847&lt;=84,"DEFICIENTE",IF(P847&lt;=89,"REGULAR",IF(P847&lt;=94,"BUENO","MUY BUENO")))</f>
        <v>#DIV/0!</v>
      </c>
    </row>
    <row r="848" spans="1:17" ht="60" x14ac:dyDescent="0.25">
      <c r="A848" s="300" t="s">
        <v>102</v>
      </c>
      <c r="B848" s="306" t="s">
        <v>212</v>
      </c>
      <c r="C848" s="307" t="s">
        <v>213</v>
      </c>
      <c r="D848" s="308" t="s">
        <v>214</v>
      </c>
      <c r="E848" s="98" t="s">
        <v>215</v>
      </c>
      <c r="F848" s="106" t="s">
        <v>216</v>
      </c>
      <c r="G848" s="100" t="s">
        <v>217</v>
      </c>
      <c r="H848" s="309" t="s">
        <v>103</v>
      </c>
      <c r="I848" s="310" t="s">
        <v>104</v>
      </c>
      <c r="J848" s="34"/>
      <c r="K848" s="34"/>
      <c r="L848" s="63" t="e">
        <f t="shared" si="112"/>
        <v>#DIV/0!</v>
      </c>
      <c r="M848" s="62" t="e">
        <f t="shared" si="113"/>
        <v>#DIV/0!</v>
      </c>
      <c r="N848" s="312">
        <f>J849</f>
        <v>0</v>
      </c>
      <c r="O848" s="312">
        <f>K849</f>
        <v>0</v>
      </c>
      <c r="P848" s="312" t="e">
        <f>ROUND(((O848/N848)*100),0)</f>
        <v>#DIV/0!</v>
      </c>
      <c r="Q848" s="312" t="e">
        <f>IF(P848&lt;=84,"DEFICIENTE",IF(P848&lt;=89,"REGULAR",IF(P848&lt;=94,"BUENO","MUY BUENO")))</f>
        <v>#DIV/0!</v>
      </c>
    </row>
    <row r="849" spans="1:17" ht="60" x14ac:dyDescent="0.25">
      <c r="A849" s="301"/>
      <c r="B849" s="306"/>
      <c r="C849" s="307"/>
      <c r="D849" s="308"/>
      <c r="E849" s="98" t="s">
        <v>218</v>
      </c>
      <c r="F849" s="106" t="s">
        <v>219</v>
      </c>
      <c r="G849" s="100" t="s">
        <v>220</v>
      </c>
      <c r="H849" s="309"/>
      <c r="I849" s="311"/>
      <c r="J849" s="34"/>
      <c r="K849" s="34"/>
      <c r="L849" s="63" t="e">
        <f t="shared" si="112"/>
        <v>#DIV/0!</v>
      </c>
      <c r="M849" s="62" t="e">
        <f t="shared" si="113"/>
        <v>#DIV/0!</v>
      </c>
      <c r="N849" s="313"/>
      <c r="O849" s="313"/>
      <c r="P849" s="313"/>
      <c r="Q849" s="313"/>
    </row>
    <row r="850" spans="1:17" ht="89.25" x14ac:dyDescent="0.25">
      <c r="A850" s="301"/>
      <c r="B850" s="306"/>
      <c r="C850" s="107" t="s">
        <v>221</v>
      </c>
      <c r="D850" s="108" t="s">
        <v>222</v>
      </c>
      <c r="E850" s="115" t="s">
        <v>223</v>
      </c>
      <c r="F850" s="106" t="s">
        <v>224</v>
      </c>
      <c r="G850" s="109" t="s">
        <v>225</v>
      </c>
      <c r="H850" s="116" t="s">
        <v>105</v>
      </c>
      <c r="I850" s="311"/>
      <c r="J850" s="34"/>
      <c r="K850" s="34"/>
      <c r="L850" s="63" t="e">
        <f t="shared" si="112"/>
        <v>#DIV/0!</v>
      </c>
      <c r="M850" s="34" t="e">
        <f t="shared" ref="M850" si="115">IF(L850&lt;=84,"DEFICIENTE",IF(L850&lt;=89,"REGULAR",IF(L850&lt;=94,"BUENO","MUY BUENO")))</f>
        <v>#DIV/0!</v>
      </c>
      <c r="N850" s="85">
        <f>J850</f>
        <v>0</v>
      </c>
      <c r="O850" s="85">
        <f>K850</f>
        <v>0</v>
      </c>
      <c r="P850" s="85" t="e">
        <f>ROUND(((O850/N850)*100),0)</f>
        <v>#DIV/0!</v>
      </c>
      <c r="Q850" s="85" t="e">
        <f>IF(P850&lt;=84,"DEFICIENTE",IF(P850&lt;=89,"REGULAR",IF(P850&lt;=94,"BUENO","MUY BUENO")))</f>
        <v>#DIV/0!</v>
      </c>
    </row>
    <row r="851" spans="1:17" ht="16.5" x14ac:dyDescent="0.25">
      <c r="A851" s="36" t="s">
        <v>106</v>
      </c>
      <c r="B851" s="37"/>
      <c r="C851" s="38"/>
      <c r="D851" s="39"/>
      <c r="E851" s="40"/>
      <c r="F851" s="41"/>
      <c r="G851" s="42"/>
      <c r="H851" s="42"/>
      <c r="I851" s="43"/>
      <c r="J851" s="34"/>
      <c r="K851" s="34"/>
      <c r="L851" s="25"/>
      <c r="M851" s="34"/>
      <c r="N851" s="83"/>
      <c r="O851" s="83"/>
      <c r="P851" s="83"/>
      <c r="Q851" s="83"/>
    </row>
    <row r="852" spans="1:17" ht="25.5" x14ac:dyDescent="0.25">
      <c r="A852" s="314" t="s">
        <v>226</v>
      </c>
      <c r="B852" s="317" t="s">
        <v>107</v>
      </c>
      <c r="C852" s="44" t="s">
        <v>227</v>
      </c>
      <c r="D852" s="45" t="s">
        <v>108</v>
      </c>
      <c r="E852" s="117" t="s">
        <v>228</v>
      </c>
      <c r="F852" s="118" t="s">
        <v>229</v>
      </c>
      <c r="G852" s="119" t="s">
        <v>94</v>
      </c>
      <c r="H852" s="120" t="s">
        <v>94</v>
      </c>
      <c r="I852" s="320" t="s">
        <v>109</v>
      </c>
      <c r="J852" s="34"/>
      <c r="K852" s="34"/>
      <c r="L852" s="25" t="e">
        <f>ROUND(((K852/J852)*100),0)</f>
        <v>#DIV/0!</v>
      </c>
      <c r="M852" s="34" t="e">
        <f>IF(L852&lt;=84,"DEFICIENTE",IF(L852&lt;=89,"REGULAR",IF(L852&lt;=94,"BUENO","MUY BUENO")))</f>
        <v>#DIV/0!</v>
      </c>
      <c r="N852" s="6">
        <f>J852</f>
        <v>0</v>
      </c>
      <c r="O852" s="6">
        <f>K852</f>
        <v>0</v>
      </c>
      <c r="P852" s="6" t="e">
        <f>ROUND(((O852/N852)*100),0)</f>
        <v>#DIV/0!</v>
      </c>
      <c r="Q852" s="6" t="e">
        <f>IF(P852&lt;=84,"DEFICIENTE",IF(P852&lt;=89,"REGULAR",IF(P852&lt;=94,"BUENO","MUY BUENO")))</f>
        <v>#DIV/0!</v>
      </c>
    </row>
    <row r="853" spans="1:17" ht="25.5" x14ac:dyDescent="0.25">
      <c r="A853" s="315"/>
      <c r="B853" s="318"/>
      <c r="C853" s="323" t="s">
        <v>230</v>
      </c>
      <c r="D853" s="326" t="s">
        <v>110</v>
      </c>
      <c r="E853" s="121" t="s">
        <v>231</v>
      </c>
      <c r="F853" s="106" t="s">
        <v>232</v>
      </c>
      <c r="G853" s="122" t="s">
        <v>17</v>
      </c>
      <c r="H853" s="327" t="s">
        <v>111</v>
      </c>
      <c r="I853" s="321"/>
      <c r="J853" s="34"/>
      <c r="K853" s="34"/>
      <c r="L853" s="63" t="e">
        <f>ROUND(((K853/J853)*100),0)</f>
        <v>#DIV/0!</v>
      </c>
      <c r="M853" s="62" t="e">
        <f>IF(L853&lt;=84,"DEFICIENTE",IF(L853&lt;=89,"REGULAR",IF(L853&lt;=94,"BUENO","MUY BUENO")))</f>
        <v>#DIV/0!</v>
      </c>
      <c r="N853" s="312">
        <f>J853</f>
        <v>0</v>
      </c>
      <c r="O853" s="312">
        <f>K853</f>
        <v>0</v>
      </c>
      <c r="P853" s="312" t="e">
        <f>ROUND(((O853/N853)*100),0)</f>
        <v>#DIV/0!</v>
      </c>
      <c r="Q853" s="312" t="e">
        <f>IF(P853&lt;=84,"DEFICIENTE",IF(P853&lt;=89,"REGULAR",IF(P853&lt;=94,"BUENO","MUY BUENO")))</f>
        <v>#DIV/0!</v>
      </c>
    </row>
    <row r="854" spans="1:17" ht="36" x14ac:dyDescent="0.25">
      <c r="A854" s="315"/>
      <c r="B854" s="318"/>
      <c r="C854" s="324"/>
      <c r="D854" s="326"/>
      <c r="E854" s="121" t="s">
        <v>233</v>
      </c>
      <c r="F854" s="106" t="s">
        <v>234</v>
      </c>
      <c r="G854" s="122" t="s">
        <v>17</v>
      </c>
      <c r="H854" s="327"/>
      <c r="I854" s="321"/>
      <c r="J854" s="34"/>
      <c r="K854" s="34"/>
      <c r="L854" s="63" t="e">
        <f>ROUND(((K854/J854)*100),0)</f>
        <v>#DIV/0!</v>
      </c>
      <c r="M854" s="62" t="e">
        <f>IF(L854&lt;=84,"DEFICIENTE",IF(L854&lt;=89,"REGULAR",IF(L854&lt;=94,"BUENO","MUY BUENO")))</f>
        <v>#DIV/0!</v>
      </c>
      <c r="N854" s="328"/>
      <c r="O854" s="328"/>
      <c r="P854" s="328"/>
      <c r="Q854" s="328"/>
    </row>
    <row r="855" spans="1:17" ht="36" x14ac:dyDescent="0.25">
      <c r="A855" s="315"/>
      <c r="B855" s="318"/>
      <c r="C855" s="324"/>
      <c r="D855" s="326"/>
      <c r="E855" s="121" t="s">
        <v>235</v>
      </c>
      <c r="F855" s="106" t="s">
        <v>236</v>
      </c>
      <c r="G855" s="122" t="s">
        <v>17</v>
      </c>
      <c r="H855" s="327"/>
      <c r="I855" s="321"/>
      <c r="J855" s="34"/>
      <c r="K855" s="34"/>
      <c r="L855" s="63" t="e">
        <f>ROUND(((K855/J855)*100),0)</f>
        <v>#DIV/0!</v>
      </c>
      <c r="M855" s="62" t="e">
        <f>IF(L855&lt;=84,"DEFICIENTE",IF(L855&lt;=89,"REGULAR",IF(L855&lt;=94,"BUENO","MUY BUENO")))</f>
        <v>#DIV/0!</v>
      </c>
      <c r="N855" s="328"/>
      <c r="O855" s="328"/>
      <c r="P855" s="328"/>
      <c r="Q855" s="328"/>
    </row>
    <row r="856" spans="1:17" ht="36" x14ac:dyDescent="0.25">
      <c r="A856" s="316"/>
      <c r="B856" s="319"/>
      <c r="C856" s="325"/>
      <c r="D856" s="326"/>
      <c r="E856" s="121" t="s">
        <v>237</v>
      </c>
      <c r="F856" s="106" t="s">
        <v>238</v>
      </c>
      <c r="G856" s="122" t="s">
        <v>17</v>
      </c>
      <c r="H856" s="327"/>
      <c r="I856" s="322"/>
      <c r="J856" s="34"/>
      <c r="K856" s="34"/>
      <c r="L856" s="63" t="e">
        <f>ROUND(((K856/J856)*100),0)</f>
        <v>#DIV/0!</v>
      </c>
      <c r="M856" s="62" t="e">
        <f>IF(L856&lt;=84,"DEFICIENTE",IF(L856&lt;=89,"REGULAR",IF(L856&lt;=94,"BUENO","MUY BUENO")))</f>
        <v>#DIV/0!</v>
      </c>
      <c r="N856" s="329"/>
      <c r="O856" s="329"/>
      <c r="P856" s="329"/>
      <c r="Q856" s="329"/>
    </row>
    <row r="858" spans="1:17" ht="18.75" x14ac:dyDescent="0.25">
      <c r="A858" s="46" t="s">
        <v>131</v>
      </c>
      <c r="B858" s="47"/>
      <c r="C858" s="48"/>
      <c r="D858" s="49"/>
      <c r="E858" s="47"/>
      <c r="F858" s="50"/>
      <c r="G858" s="51"/>
      <c r="H858" s="52"/>
      <c r="I858" s="53"/>
      <c r="J858" s="54"/>
      <c r="K858" s="54"/>
      <c r="L858" s="55"/>
      <c r="M858" s="58"/>
      <c r="N858" s="59"/>
      <c r="O858" s="59"/>
      <c r="P858" s="60"/>
      <c r="Q858" s="61"/>
    </row>
    <row r="859" spans="1:17" x14ac:dyDescent="0.25">
      <c r="A859" s="80" t="s">
        <v>91</v>
      </c>
      <c r="B859" s="64"/>
      <c r="C859" s="64"/>
      <c r="D859" s="64"/>
      <c r="E859" s="64"/>
      <c r="F859" s="64"/>
      <c r="G859" s="64"/>
      <c r="H859" s="64"/>
      <c r="I859" s="64"/>
      <c r="J859" s="64"/>
      <c r="K859" s="64"/>
      <c r="L859" s="64"/>
      <c r="M859" s="64"/>
      <c r="N859" s="65"/>
      <c r="O859" s="65"/>
      <c r="P859" s="66"/>
      <c r="Q859" s="67"/>
    </row>
    <row r="860" spans="1:17" ht="36" x14ac:dyDescent="0.25">
      <c r="A860" s="345" t="s">
        <v>12</v>
      </c>
      <c r="B860" s="347" t="s">
        <v>92</v>
      </c>
      <c r="C860" s="348" t="s">
        <v>150</v>
      </c>
      <c r="D860" s="349" t="s">
        <v>93</v>
      </c>
      <c r="E860" s="101" t="s">
        <v>151</v>
      </c>
      <c r="F860" s="102" t="s">
        <v>152</v>
      </c>
      <c r="G860" s="100" t="s">
        <v>153</v>
      </c>
      <c r="H860" s="351" t="s">
        <v>94</v>
      </c>
      <c r="I860" s="352" t="s">
        <v>95</v>
      </c>
      <c r="J860" s="92"/>
      <c r="K860" s="62"/>
      <c r="L860" s="63" t="e">
        <f>ROUND(((K860/J860)*100),0)</f>
        <v>#DIV/0!</v>
      </c>
      <c r="M860" s="62" t="e">
        <f>IF(L860&lt;=84,"DEFICIENTE",IF(L860&lt;=89,"REGULAR",IF(L860&lt;=94,"BUENO","MUY BUENO")))</f>
        <v>#DIV/0!</v>
      </c>
      <c r="N860" s="355">
        <f>J860</f>
        <v>0</v>
      </c>
      <c r="O860" s="355">
        <f>K860</f>
        <v>0</v>
      </c>
      <c r="P860" s="355" t="e">
        <f>ROUND(((O860/N860)*100),0)</f>
        <v>#DIV/0!</v>
      </c>
      <c r="Q860" s="355" t="e">
        <f>IF(P860&lt;=84,"DEFICIENTE",IF(P860&lt;=89,"REGULAR",IF(P860&lt;=94,"BUENO","MUY BUENO")))</f>
        <v>#DIV/0!</v>
      </c>
    </row>
    <row r="861" spans="1:17" ht="60" x14ac:dyDescent="0.25">
      <c r="A861" s="345"/>
      <c r="B861" s="347"/>
      <c r="C861" s="348"/>
      <c r="D861" s="350"/>
      <c r="E861" s="103" t="s">
        <v>154</v>
      </c>
      <c r="F861" s="94" t="s">
        <v>142</v>
      </c>
      <c r="G861" s="104" t="s">
        <v>153</v>
      </c>
      <c r="H861" s="351"/>
      <c r="I861" s="353"/>
      <c r="J861" s="93"/>
      <c r="K861" s="56"/>
      <c r="L861" s="57"/>
      <c r="M861" s="56"/>
      <c r="N861" s="356"/>
      <c r="O861" s="356"/>
      <c r="P861" s="356"/>
      <c r="Q861" s="356"/>
    </row>
    <row r="862" spans="1:17" ht="60" x14ac:dyDescent="0.25">
      <c r="A862" s="345"/>
      <c r="B862" s="347"/>
      <c r="C862" s="357" t="s">
        <v>155</v>
      </c>
      <c r="D862" s="360" t="s">
        <v>96</v>
      </c>
      <c r="E862" s="95" t="s">
        <v>143</v>
      </c>
      <c r="F862" s="96" t="s">
        <v>144</v>
      </c>
      <c r="G862" s="97" t="s">
        <v>145</v>
      </c>
      <c r="H862" s="363" t="s">
        <v>94</v>
      </c>
      <c r="I862" s="353"/>
      <c r="J862" s="93"/>
      <c r="K862" s="56"/>
      <c r="L862" s="57"/>
      <c r="M862" s="56"/>
      <c r="N862" s="355">
        <f>J864</f>
        <v>0</v>
      </c>
      <c r="O862" s="355">
        <f>K864</f>
        <v>0</v>
      </c>
      <c r="P862" s="355" t="e">
        <f>ROUND(((O862/N862)*100),0)</f>
        <v>#DIV/0!</v>
      </c>
      <c r="Q862" s="355" t="e">
        <f>IF(P862&lt;=84,"DEFICIENTE",IF(P862&lt;=89,"REGULAR",IF(P862&lt;=94,"BUENO","MUY BUENO")))</f>
        <v>#DIV/0!</v>
      </c>
    </row>
    <row r="863" spans="1:17" ht="48" x14ac:dyDescent="0.25">
      <c r="A863" s="345"/>
      <c r="B863" s="347"/>
      <c r="C863" s="358"/>
      <c r="D863" s="361"/>
      <c r="E863" s="95" t="s">
        <v>146</v>
      </c>
      <c r="F863" s="96" t="s">
        <v>147</v>
      </c>
      <c r="G863" s="97" t="s">
        <v>145</v>
      </c>
      <c r="H863" s="363"/>
      <c r="I863" s="353"/>
      <c r="J863" s="93"/>
      <c r="K863" s="56"/>
      <c r="L863" s="57"/>
      <c r="M863" s="56"/>
      <c r="N863" s="364"/>
      <c r="O863" s="364"/>
      <c r="P863" s="364"/>
      <c r="Q863" s="364"/>
    </row>
    <row r="864" spans="1:17" ht="60" x14ac:dyDescent="0.25">
      <c r="A864" s="346"/>
      <c r="B864" s="347"/>
      <c r="C864" s="359"/>
      <c r="D864" s="362"/>
      <c r="E864" s="98" t="s">
        <v>148</v>
      </c>
      <c r="F864" s="99" t="s">
        <v>149</v>
      </c>
      <c r="G864" s="100" t="s">
        <v>145</v>
      </c>
      <c r="H864" s="363"/>
      <c r="I864" s="354"/>
      <c r="J864" s="93"/>
      <c r="K864" s="34"/>
      <c r="L864" s="63" t="e">
        <f t="shared" ref="L864:L879" si="116">ROUND(((K864/J864)*100),0)</f>
        <v>#DIV/0!</v>
      </c>
      <c r="M864" s="34"/>
      <c r="N864" s="356"/>
      <c r="O864" s="356"/>
      <c r="P864" s="356"/>
      <c r="Q864" s="356"/>
    </row>
    <row r="865" spans="1:17" ht="24" x14ac:dyDescent="0.25">
      <c r="A865" s="300" t="s">
        <v>14</v>
      </c>
      <c r="B865" s="365" t="s">
        <v>156</v>
      </c>
      <c r="C865" s="323" t="s">
        <v>157</v>
      </c>
      <c r="D865" s="368" t="s">
        <v>158</v>
      </c>
      <c r="E865" s="98" t="s">
        <v>159</v>
      </c>
      <c r="F865" s="105" t="s">
        <v>160</v>
      </c>
      <c r="G865" s="100" t="s">
        <v>161</v>
      </c>
      <c r="H865" s="351" t="s">
        <v>97</v>
      </c>
      <c r="I865" s="304" t="s">
        <v>98</v>
      </c>
      <c r="J865" s="93"/>
      <c r="K865" s="34"/>
      <c r="L865" s="63" t="e">
        <f t="shared" si="116"/>
        <v>#DIV/0!</v>
      </c>
      <c r="M865" s="62" t="e">
        <f t="shared" ref="M865:M878" si="117">IF(L865&lt;=84,"DEFICIENTE",IF(L865&lt;=89,"REGULAR",IF(L865&lt;=94,"BUENO","MUY BUENO")))</f>
        <v>#DIV/0!</v>
      </c>
      <c r="N865" s="330">
        <f>J867</f>
        <v>0</v>
      </c>
      <c r="O865" s="330">
        <f>K867</f>
        <v>0</v>
      </c>
      <c r="P865" s="338" t="e">
        <f>ROUND(((O865/N865)*100),0)</f>
        <v>#DIV/0!</v>
      </c>
      <c r="Q865" s="338" t="e">
        <f>IF(P865&lt;=84,"DEFICIENTE",IF(P865&lt;=89,"REGULAR",IF(P865&lt;=94,"BUENO","MUY BUENO")))</f>
        <v>#DIV/0!</v>
      </c>
    </row>
    <row r="866" spans="1:17" ht="36" x14ac:dyDescent="0.25">
      <c r="A866" s="301"/>
      <c r="B866" s="366"/>
      <c r="C866" s="324"/>
      <c r="D866" s="349"/>
      <c r="E866" s="98" t="s">
        <v>162</v>
      </c>
      <c r="F866" s="105" t="s">
        <v>163</v>
      </c>
      <c r="G866" s="100" t="s">
        <v>164</v>
      </c>
      <c r="H866" s="351"/>
      <c r="I866" s="305"/>
      <c r="J866" s="93"/>
      <c r="K866" s="34"/>
      <c r="L866" s="63" t="e">
        <f t="shared" si="116"/>
        <v>#DIV/0!</v>
      </c>
      <c r="M866" s="62" t="e">
        <f t="shared" si="117"/>
        <v>#DIV/0!</v>
      </c>
      <c r="N866" s="331"/>
      <c r="O866" s="331"/>
      <c r="P866" s="339"/>
      <c r="Q866" s="339"/>
    </row>
    <row r="867" spans="1:17" ht="36" x14ac:dyDescent="0.25">
      <c r="A867" s="301"/>
      <c r="B867" s="366"/>
      <c r="C867" s="324"/>
      <c r="D867" s="349"/>
      <c r="E867" s="98" t="s">
        <v>165</v>
      </c>
      <c r="F867" s="105" t="s">
        <v>166</v>
      </c>
      <c r="G867" s="100" t="s">
        <v>167</v>
      </c>
      <c r="H867" s="351"/>
      <c r="I867" s="305"/>
      <c r="J867" s="93"/>
      <c r="K867" s="34"/>
      <c r="L867" s="63" t="e">
        <f t="shared" si="116"/>
        <v>#DIV/0!</v>
      </c>
      <c r="M867" s="62" t="e">
        <f t="shared" si="117"/>
        <v>#DIV/0!</v>
      </c>
      <c r="N867" s="331"/>
      <c r="O867" s="331"/>
      <c r="P867" s="339"/>
      <c r="Q867" s="339"/>
    </row>
    <row r="868" spans="1:17" ht="48" x14ac:dyDescent="0.25">
      <c r="A868" s="301"/>
      <c r="B868" s="366"/>
      <c r="C868" s="357" t="s">
        <v>168</v>
      </c>
      <c r="D868" s="308" t="s">
        <v>169</v>
      </c>
      <c r="E868" s="98" t="s">
        <v>170</v>
      </c>
      <c r="F868" s="105" t="s">
        <v>171</v>
      </c>
      <c r="G868" s="100" t="s">
        <v>172</v>
      </c>
      <c r="H868" s="363" t="s">
        <v>173</v>
      </c>
      <c r="I868" s="305"/>
      <c r="J868" s="93"/>
      <c r="K868" s="34"/>
      <c r="L868" s="63" t="e">
        <f t="shared" si="116"/>
        <v>#DIV/0!</v>
      </c>
      <c r="M868" s="62" t="e">
        <f t="shared" si="117"/>
        <v>#DIV/0!</v>
      </c>
      <c r="N868" s="330">
        <f>J868</f>
        <v>0</v>
      </c>
      <c r="O868" s="330">
        <f>K868</f>
        <v>0</v>
      </c>
      <c r="P868" s="330" t="e">
        <f>ROUND(((O868/N868)*100),0)</f>
        <v>#DIV/0!</v>
      </c>
      <c r="Q868" s="330" t="e">
        <f>IF(P868&lt;=84,"DEFICIENTE",IF(P868&lt;=89,"REGULAR",IF(P868&lt;=94,"BUENO","MUY BUENO")))</f>
        <v>#DIV/0!</v>
      </c>
    </row>
    <row r="869" spans="1:17" ht="72" x14ac:dyDescent="0.25">
      <c r="A869" s="301"/>
      <c r="B869" s="366"/>
      <c r="C869" s="358"/>
      <c r="D869" s="308"/>
      <c r="E869" s="98" t="s">
        <v>174</v>
      </c>
      <c r="F869" s="105" t="s">
        <v>175</v>
      </c>
      <c r="G869" s="100" t="s">
        <v>176</v>
      </c>
      <c r="H869" s="363"/>
      <c r="I869" s="305"/>
      <c r="J869" s="93"/>
      <c r="K869" s="34"/>
      <c r="L869" s="63" t="e">
        <f t="shared" si="116"/>
        <v>#DIV/0!</v>
      </c>
      <c r="M869" s="62" t="e">
        <f t="shared" si="117"/>
        <v>#DIV/0!</v>
      </c>
      <c r="N869" s="331"/>
      <c r="O869" s="331"/>
      <c r="P869" s="331"/>
      <c r="Q869" s="331"/>
    </row>
    <row r="870" spans="1:17" ht="72" x14ac:dyDescent="0.25">
      <c r="A870" s="301"/>
      <c r="B870" s="366"/>
      <c r="C870" s="332" t="s">
        <v>177</v>
      </c>
      <c r="D870" s="334" t="s">
        <v>178</v>
      </c>
      <c r="E870" s="98" t="s">
        <v>179</v>
      </c>
      <c r="F870" s="105" t="s">
        <v>180</v>
      </c>
      <c r="G870" s="100" t="s">
        <v>176</v>
      </c>
      <c r="H870" s="336" t="s">
        <v>181</v>
      </c>
      <c r="I870" s="305"/>
      <c r="J870" s="93"/>
      <c r="K870" s="68"/>
      <c r="L870" s="63" t="e">
        <f t="shared" si="116"/>
        <v>#DIV/0!</v>
      </c>
      <c r="M870" s="62" t="e">
        <f t="shared" si="117"/>
        <v>#DIV/0!</v>
      </c>
      <c r="N870" s="338">
        <f>J870</f>
        <v>0</v>
      </c>
      <c r="O870" s="338">
        <f>K870</f>
        <v>0</v>
      </c>
      <c r="P870" s="330" t="e">
        <f>ROUND(((O870/N870)*100),0)</f>
        <v>#DIV/0!</v>
      </c>
      <c r="Q870" s="330" t="e">
        <f>IF(P870&lt;=84,"DEFICIENTE",IF(P870&lt;=89,"REGULAR",IF(P870&lt;=94,"BUENO","MUY BUENO")))</f>
        <v>#DIV/0!</v>
      </c>
    </row>
    <row r="871" spans="1:17" ht="36" x14ac:dyDescent="0.25">
      <c r="A871" s="301"/>
      <c r="B871" s="367"/>
      <c r="C871" s="333"/>
      <c r="D871" s="335"/>
      <c r="E871" s="98" t="s">
        <v>182</v>
      </c>
      <c r="F871" s="105" t="s">
        <v>183</v>
      </c>
      <c r="G871" s="100" t="s">
        <v>184</v>
      </c>
      <c r="H871" s="337"/>
      <c r="I871" s="305"/>
      <c r="J871" s="93"/>
      <c r="K871" s="68"/>
      <c r="L871" s="63" t="e">
        <f t="shared" si="116"/>
        <v>#DIV/0!</v>
      </c>
      <c r="M871" s="62" t="e">
        <f t="shared" si="117"/>
        <v>#DIV/0!</v>
      </c>
      <c r="N871" s="339"/>
      <c r="O871" s="339"/>
      <c r="P871" s="331"/>
      <c r="Q871" s="331"/>
    </row>
    <row r="872" spans="1:17" ht="60" x14ac:dyDescent="0.25">
      <c r="A872" s="300" t="s">
        <v>15</v>
      </c>
      <c r="B872" s="340" t="s">
        <v>185</v>
      </c>
      <c r="C872" s="307" t="s">
        <v>186</v>
      </c>
      <c r="D872" s="308" t="s">
        <v>187</v>
      </c>
      <c r="E872" s="98" t="s">
        <v>188</v>
      </c>
      <c r="F872" s="106" t="s">
        <v>189</v>
      </c>
      <c r="G872" s="100" t="s">
        <v>190</v>
      </c>
      <c r="H872" s="342" t="s">
        <v>191</v>
      </c>
      <c r="I872" s="343" t="s">
        <v>99</v>
      </c>
      <c r="J872" s="93"/>
      <c r="K872" s="68"/>
      <c r="L872" s="63" t="e">
        <f t="shared" si="116"/>
        <v>#DIV/0!</v>
      </c>
      <c r="M872" s="62" t="e">
        <f t="shared" si="117"/>
        <v>#DIV/0!</v>
      </c>
      <c r="N872" s="338">
        <f>J872</f>
        <v>0</v>
      </c>
      <c r="O872" s="338">
        <f>K872</f>
        <v>0</v>
      </c>
      <c r="P872" s="330" t="e">
        <f>ROUND(((O872/N872)*100),0)</f>
        <v>#DIV/0!</v>
      </c>
      <c r="Q872" s="330" t="e">
        <f>IF(P872&lt;=84,"DEFICIENTE",IF(P872&lt;=89,"REGULAR",IF(P872&lt;=94,"BUENO","MUY BUENO")))</f>
        <v>#DIV/0!</v>
      </c>
    </row>
    <row r="873" spans="1:17" ht="36" x14ac:dyDescent="0.25">
      <c r="A873" s="301"/>
      <c r="B873" s="341"/>
      <c r="C873" s="307"/>
      <c r="D873" s="308"/>
      <c r="E873" s="98" t="s">
        <v>192</v>
      </c>
      <c r="F873" s="106" t="s">
        <v>193</v>
      </c>
      <c r="G873" s="100" t="s">
        <v>194</v>
      </c>
      <c r="H873" s="342"/>
      <c r="I873" s="344"/>
      <c r="J873" s="93"/>
      <c r="K873" s="68"/>
      <c r="L873" s="63" t="e">
        <f t="shared" si="116"/>
        <v>#DIV/0!</v>
      </c>
      <c r="M873" s="62" t="e">
        <f t="shared" si="117"/>
        <v>#DIV/0!</v>
      </c>
      <c r="N873" s="339"/>
      <c r="O873" s="339"/>
      <c r="P873" s="331"/>
      <c r="Q873" s="331"/>
    </row>
    <row r="874" spans="1:17" ht="72" x14ac:dyDescent="0.25">
      <c r="A874" s="300" t="s">
        <v>16</v>
      </c>
      <c r="B874" s="302" t="s">
        <v>195</v>
      </c>
      <c r="C874" s="107" t="s">
        <v>196</v>
      </c>
      <c r="D874" s="108" t="s">
        <v>197</v>
      </c>
      <c r="E874" s="98" t="s">
        <v>198</v>
      </c>
      <c r="F874" s="106" t="s">
        <v>199</v>
      </c>
      <c r="G874" s="109" t="s">
        <v>200</v>
      </c>
      <c r="H874" s="110" t="s">
        <v>100</v>
      </c>
      <c r="I874" s="304" t="s">
        <v>95</v>
      </c>
      <c r="J874" s="93">
        <v>2</v>
      </c>
      <c r="K874" s="34"/>
      <c r="L874" s="63">
        <f t="shared" si="116"/>
        <v>0</v>
      </c>
      <c r="M874" s="62" t="str">
        <f t="shared" si="117"/>
        <v>DEFICIENTE</v>
      </c>
      <c r="N874" s="84">
        <f t="shared" ref="N874:O876" si="118">J874</f>
        <v>2</v>
      </c>
      <c r="O874" s="84">
        <f t="shared" si="118"/>
        <v>0</v>
      </c>
      <c r="P874" s="84">
        <f>ROUND(((O874/N874)*100),0)</f>
        <v>0</v>
      </c>
      <c r="Q874" s="84" t="str">
        <f>IF(P874&lt;=84,"DEFICIENTE",IF(P874&lt;=89,"REGULAR",IF(P874&lt;=94,"BUENO","MUY BUENO")))</f>
        <v>DEFICIENTE</v>
      </c>
    </row>
    <row r="875" spans="1:17" ht="108" x14ac:dyDescent="0.25">
      <c r="A875" s="301"/>
      <c r="B875" s="303"/>
      <c r="C875" s="111" t="s">
        <v>201</v>
      </c>
      <c r="D875" s="112" t="s">
        <v>202</v>
      </c>
      <c r="E875" s="98" t="s">
        <v>203</v>
      </c>
      <c r="F875" s="106" t="s">
        <v>204</v>
      </c>
      <c r="G875" s="109" t="s">
        <v>205</v>
      </c>
      <c r="H875" s="113" t="s">
        <v>101</v>
      </c>
      <c r="I875" s="305"/>
      <c r="J875" s="34"/>
      <c r="K875" s="34"/>
      <c r="L875" s="63" t="e">
        <f t="shared" si="116"/>
        <v>#DIV/0!</v>
      </c>
      <c r="M875" s="62" t="e">
        <f t="shared" si="117"/>
        <v>#DIV/0!</v>
      </c>
      <c r="N875" s="84">
        <f t="shared" si="118"/>
        <v>0</v>
      </c>
      <c r="O875" s="84">
        <f t="shared" si="118"/>
        <v>0</v>
      </c>
      <c r="P875" s="84" t="e">
        <f>ROUND(((O875/N875)*100),0)</f>
        <v>#DIV/0!</v>
      </c>
      <c r="Q875" s="84" t="e">
        <f>IF(P875&lt;=84,"DEFICIENTE",IF(P875&lt;=89,"REGULAR",IF(P875&lt;=94,"BUENO","MUY BUENO")))</f>
        <v>#DIV/0!</v>
      </c>
    </row>
    <row r="876" spans="1:17" ht="120" x14ac:dyDescent="0.25">
      <c r="A876" s="301"/>
      <c r="B876" s="303"/>
      <c r="C876" s="107" t="s">
        <v>206</v>
      </c>
      <c r="D876" s="108" t="s">
        <v>207</v>
      </c>
      <c r="E876" s="98" t="s">
        <v>208</v>
      </c>
      <c r="F876" s="106" t="s">
        <v>209</v>
      </c>
      <c r="G876" s="109" t="s">
        <v>210</v>
      </c>
      <c r="H876" s="114" t="s">
        <v>211</v>
      </c>
      <c r="I876" s="305"/>
      <c r="J876" s="34"/>
      <c r="K876" s="34"/>
      <c r="L876" s="63" t="e">
        <f t="shared" si="116"/>
        <v>#DIV/0!</v>
      </c>
      <c r="M876" s="62" t="e">
        <f t="shared" si="117"/>
        <v>#DIV/0!</v>
      </c>
      <c r="N876" s="85">
        <f t="shared" si="118"/>
        <v>0</v>
      </c>
      <c r="O876" s="85">
        <f t="shared" si="118"/>
        <v>0</v>
      </c>
      <c r="P876" s="85" t="e">
        <f>ROUND(((O876/N876)*100),0)</f>
        <v>#DIV/0!</v>
      </c>
      <c r="Q876" s="85" t="e">
        <f>IF(P876&lt;=84,"DEFICIENTE",IF(P876&lt;=89,"REGULAR",IF(P876&lt;=94,"BUENO","MUY BUENO")))</f>
        <v>#DIV/0!</v>
      </c>
    </row>
    <row r="877" spans="1:17" ht="60" x14ac:dyDescent="0.25">
      <c r="A877" s="300" t="s">
        <v>102</v>
      </c>
      <c r="B877" s="306" t="s">
        <v>212</v>
      </c>
      <c r="C877" s="307" t="s">
        <v>213</v>
      </c>
      <c r="D877" s="308" t="s">
        <v>214</v>
      </c>
      <c r="E877" s="98" t="s">
        <v>215</v>
      </c>
      <c r="F877" s="106" t="s">
        <v>216</v>
      </c>
      <c r="G877" s="100" t="s">
        <v>217</v>
      </c>
      <c r="H877" s="309" t="s">
        <v>103</v>
      </c>
      <c r="I877" s="310" t="s">
        <v>104</v>
      </c>
      <c r="J877" s="34"/>
      <c r="K877" s="34"/>
      <c r="L877" s="63" t="e">
        <f t="shared" si="116"/>
        <v>#DIV/0!</v>
      </c>
      <c r="M877" s="62" t="e">
        <f t="shared" si="117"/>
        <v>#DIV/0!</v>
      </c>
      <c r="N877" s="312">
        <f>J878</f>
        <v>0</v>
      </c>
      <c r="O877" s="312">
        <f>K878</f>
        <v>0</v>
      </c>
      <c r="P877" s="312" t="e">
        <f>ROUND(((O877/N877)*100),0)</f>
        <v>#DIV/0!</v>
      </c>
      <c r="Q877" s="312" t="e">
        <f>IF(P877&lt;=84,"DEFICIENTE",IF(P877&lt;=89,"REGULAR",IF(P877&lt;=94,"BUENO","MUY BUENO")))</f>
        <v>#DIV/0!</v>
      </c>
    </row>
    <row r="878" spans="1:17" ht="60" x14ac:dyDescent="0.25">
      <c r="A878" s="301"/>
      <c r="B878" s="306"/>
      <c r="C878" s="307"/>
      <c r="D878" s="308"/>
      <c r="E878" s="98" t="s">
        <v>218</v>
      </c>
      <c r="F878" s="106" t="s">
        <v>219</v>
      </c>
      <c r="G878" s="100" t="s">
        <v>220</v>
      </c>
      <c r="H878" s="309"/>
      <c r="I878" s="311"/>
      <c r="J878" s="34"/>
      <c r="K878" s="34"/>
      <c r="L878" s="63" t="e">
        <f t="shared" si="116"/>
        <v>#DIV/0!</v>
      </c>
      <c r="M878" s="62" t="e">
        <f t="shared" si="117"/>
        <v>#DIV/0!</v>
      </c>
      <c r="N878" s="313"/>
      <c r="O878" s="313"/>
      <c r="P878" s="313"/>
      <c r="Q878" s="313"/>
    </row>
    <row r="879" spans="1:17" ht="89.25" x14ac:dyDescent="0.25">
      <c r="A879" s="301"/>
      <c r="B879" s="306"/>
      <c r="C879" s="107" t="s">
        <v>221</v>
      </c>
      <c r="D879" s="108" t="s">
        <v>222</v>
      </c>
      <c r="E879" s="115" t="s">
        <v>223</v>
      </c>
      <c r="F879" s="106" t="s">
        <v>224</v>
      </c>
      <c r="G879" s="109" t="s">
        <v>225</v>
      </c>
      <c r="H879" s="116" t="s">
        <v>105</v>
      </c>
      <c r="I879" s="311"/>
      <c r="J879" s="34"/>
      <c r="K879" s="34"/>
      <c r="L879" s="63" t="e">
        <f t="shared" si="116"/>
        <v>#DIV/0!</v>
      </c>
      <c r="M879" s="34" t="e">
        <f t="shared" ref="M879" si="119">IF(L879&lt;=84,"DEFICIENTE",IF(L879&lt;=89,"REGULAR",IF(L879&lt;=94,"BUENO","MUY BUENO")))</f>
        <v>#DIV/0!</v>
      </c>
      <c r="N879" s="85">
        <f>J879</f>
        <v>0</v>
      </c>
      <c r="O879" s="85">
        <f>K879</f>
        <v>0</v>
      </c>
      <c r="P879" s="85" t="e">
        <f>ROUND(((O879/N879)*100),0)</f>
        <v>#DIV/0!</v>
      </c>
      <c r="Q879" s="85" t="e">
        <f>IF(P879&lt;=84,"DEFICIENTE",IF(P879&lt;=89,"REGULAR",IF(P879&lt;=94,"BUENO","MUY BUENO")))</f>
        <v>#DIV/0!</v>
      </c>
    </row>
    <row r="880" spans="1:17" ht="16.5" x14ac:dyDescent="0.25">
      <c r="A880" s="36" t="s">
        <v>106</v>
      </c>
      <c r="B880" s="37"/>
      <c r="C880" s="38"/>
      <c r="D880" s="39"/>
      <c r="E880" s="40"/>
      <c r="F880" s="41"/>
      <c r="G880" s="42"/>
      <c r="H880" s="42"/>
      <c r="I880" s="43"/>
      <c r="J880" s="34"/>
      <c r="K880" s="34"/>
      <c r="L880" s="25"/>
      <c r="M880" s="34"/>
      <c r="N880" s="83"/>
      <c r="O880" s="83"/>
      <c r="P880" s="83"/>
      <c r="Q880" s="83"/>
    </row>
    <row r="881" spans="1:17" ht="25.5" x14ac:dyDescent="0.25">
      <c r="A881" s="314" t="s">
        <v>226</v>
      </c>
      <c r="B881" s="317" t="s">
        <v>107</v>
      </c>
      <c r="C881" s="44" t="s">
        <v>227</v>
      </c>
      <c r="D881" s="45" t="s">
        <v>108</v>
      </c>
      <c r="E881" s="117" t="s">
        <v>228</v>
      </c>
      <c r="F881" s="118" t="s">
        <v>229</v>
      </c>
      <c r="G881" s="119" t="s">
        <v>94</v>
      </c>
      <c r="H881" s="120" t="s">
        <v>94</v>
      </c>
      <c r="I881" s="320" t="s">
        <v>109</v>
      </c>
      <c r="J881" s="34"/>
      <c r="K881" s="34"/>
      <c r="L881" s="25" t="e">
        <f>ROUND(((K881/J881)*100),0)</f>
        <v>#DIV/0!</v>
      </c>
      <c r="M881" s="34" t="e">
        <f>IF(L881&lt;=84,"DEFICIENTE",IF(L881&lt;=89,"REGULAR",IF(L881&lt;=94,"BUENO","MUY BUENO")))</f>
        <v>#DIV/0!</v>
      </c>
      <c r="N881" s="6">
        <f>J881</f>
        <v>0</v>
      </c>
      <c r="O881" s="6">
        <f>K881</f>
        <v>0</v>
      </c>
      <c r="P881" s="6" t="e">
        <f>ROUND(((O881/N881)*100),0)</f>
        <v>#DIV/0!</v>
      </c>
      <c r="Q881" s="6" t="e">
        <f>IF(P881&lt;=84,"DEFICIENTE",IF(P881&lt;=89,"REGULAR",IF(P881&lt;=94,"BUENO","MUY BUENO")))</f>
        <v>#DIV/0!</v>
      </c>
    </row>
    <row r="882" spans="1:17" ht="25.5" x14ac:dyDescent="0.25">
      <c r="A882" s="315"/>
      <c r="B882" s="318"/>
      <c r="C882" s="323" t="s">
        <v>230</v>
      </c>
      <c r="D882" s="326" t="s">
        <v>110</v>
      </c>
      <c r="E882" s="121" t="s">
        <v>231</v>
      </c>
      <c r="F882" s="106" t="s">
        <v>232</v>
      </c>
      <c r="G882" s="122" t="s">
        <v>17</v>
      </c>
      <c r="H882" s="327" t="s">
        <v>111</v>
      </c>
      <c r="I882" s="321"/>
      <c r="J882" s="34"/>
      <c r="K882" s="34"/>
      <c r="L882" s="63" t="e">
        <f>ROUND(((K882/J882)*100),0)</f>
        <v>#DIV/0!</v>
      </c>
      <c r="M882" s="62" t="e">
        <f>IF(L882&lt;=84,"DEFICIENTE",IF(L882&lt;=89,"REGULAR",IF(L882&lt;=94,"BUENO","MUY BUENO")))</f>
        <v>#DIV/0!</v>
      </c>
      <c r="N882" s="312">
        <f>J882</f>
        <v>0</v>
      </c>
      <c r="O882" s="312">
        <f>K882</f>
        <v>0</v>
      </c>
      <c r="P882" s="312" t="e">
        <f>ROUND(((O882/N882)*100),0)</f>
        <v>#DIV/0!</v>
      </c>
      <c r="Q882" s="312" t="e">
        <f>IF(P882&lt;=84,"DEFICIENTE",IF(P882&lt;=89,"REGULAR",IF(P882&lt;=94,"BUENO","MUY BUENO")))</f>
        <v>#DIV/0!</v>
      </c>
    </row>
    <row r="883" spans="1:17" ht="36" x14ac:dyDescent="0.25">
      <c r="A883" s="315"/>
      <c r="B883" s="318"/>
      <c r="C883" s="324"/>
      <c r="D883" s="326"/>
      <c r="E883" s="121" t="s">
        <v>233</v>
      </c>
      <c r="F883" s="106" t="s">
        <v>234</v>
      </c>
      <c r="G883" s="122" t="s">
        <v>17</v>
      </c>
      <c r="H883" s="327"/>
      <c r="I883" s="321"/>
      <c r="J883" s="34"/>
      <c r="K883" s="34"/>
      <c r="L883" s="63" t="e">
        <f>ROUND(((K883/J883)*100),0)</f>
        <v>#DIV/0!</v>
      </c>
      <c r="M883" s="62" t="e">
        <f>IF(L883&lt;=84,"DEFICIENTE",IF(L883&lt;=89,"REGULAR",IF(L883&lt;=94,"BUENO","MUY BUENO")))</f>
        <v>#DIV/0!</v>
      </c>
      <c r="N883" s="328"/>
      <c r="O883" s="328"/>
      <c r="P883" s="328"/>
      <c r="Q883" s="328"/>
    </row>
    <row r="884" spans="1:17" ht="36" x14ac:dyDescent="0.25">
      <c r="A884" s="315"/>
      <c r="B884" s="318"/>
      <c r="C884" s="324"/>
      <c r="D884" s="326"/>
      <c r="E884" s="121" t="s">
        <v>235</v>
      </c>
      <c r="F884" s="106" t="s">
        <v>236</v>
      </c>
      <c r="G884" s="122" t="s">
        <v>17</v>
      </c>
      <c r="H884" s="327"/>
      <c r="I884" s="321"/>
      <c r="J884" s="34"/>
      <c r="K884" s="34"/>
      <c r="L884" s="63" t="e">
        <f>ROUND(((K884/J884)*100),0)</f>
        <v>#DIV/0!</v>
      </c>
      <c r="M884" s="62" t="e">
        <f>IF(L884&lt;=84,"DEFICIENTE",IF(L884&lt;=89,"REGULAR",IF(L884&lt;=94,"BUENO","MUY BUENO")))</f>
        <v>#DIV/0!</v>
      </c>
      <c r="N884" s="328"/>
      <c r="O884" s="328"/>
      <c r="P884" s="328"/>
      <c r="Q884" s="328"/>
    </row>
    <row r="885" spans="1:17" ht="36" x14ac:dyDescent="0.25">
      <c r="A885" s="316"/>
      <c r="B885" s="319"/>
      <c r="C885" s="325"/>
      <c r="D885" s="326"/>
      <c r="E885" s="121" t="s">
        <v>237</v>
      </c>
      <c r="F885" s="106" t="s">
        <v>238</v>
      </c>
      <c r="G885" s="122" t="s">
        <v>17</v>
      </c>
      <c r="H885" s="327"/>
      <c r="I885" s="322"/>
      <c r="J885" s="34"/>
      <c r="K885" s="34"/>
      <c r="L885" s="63" t="e">
        <f>ROUND(((K885/J885)*100),0)</f>
        <v>#DIV/0!</v>
      </c>
      <c r="M885" s="62" t="e">
        <f>IF(L885&lt;=84,"DEFICIENTE",IF(L885&lt;=89,"REGULAR",IF(L885&lt;=94,"BUENO","MUY BUENO")))</f>
        <v>#DIV/0!</v>
      </c>
      <c r="N885" s="329"/>
      <c r="O885" s="329"/>
      <c r="P885" s="329"/>
      <c r="Q885" s="329"/>
    </row>
    <row r="887" spans="1:17" ht="18.75" x14ac:dyDescent="0.25">
      <c r="A887" s="69" t="s">
        <v>135</v>
      </c>
      <c r="B887" s="70"/>
      <c r="C887" s="71"/>
      <c r="D887" s="72"/>
      <c r="E887" s="70"/>
      <c r="F887" s="73"/>
      <c r="G887" s="74"/>
      <c r="H887" s="75"/>
      <c r="I887" s="76"/>
      <c r="J887" s="77"/>
      <c r="K887" s="77"/>
      <c r="L887" s="78"/>
      <c r="M887" s="79"/>
      <c r="N887" s="59"/>
      <c r="O887" s="59"/>
      <c r="P887" s="60"/>
      <c r="Q887" s="61"/>
    </row>
    <row r="888" spans="1:17" x14ac:dyDescent="0.25">
      <c r="A888" s="80" t="s">
        <v>91</v>
      </c>
      <c r="B888" s="64"/>
      <c r="C888" s="64"/>
      <c r="D888" s="64"/>
      <c r="E888" s="64"/>
      <c r="F888" s="64"/>
      <c r="G888" s="64"/>
      <c r="H888" s="64"/>
      <c r="I888" s="64"/>
      <c r="J888" s="64"/>
      <c r="K888" s="64"/>
      <c r="L888" s="64"/>
      <c r="M888" s="64"/>
      <c r="N888" s="65"/>
      <c r="O888" s="65"/>
      <c r="P888" s="66"/>
      <c r="Q888" s="67"/>
    </row>
    <row r="889" spans="1:17" ht="36" x14ac:dyDescent="0.25">
      <c r="A889" s="345" t="s">
        <v>12</v>
      </c>
      <c r="B889" s="347" t="s">
        <v>92</v>
      </c>
      <c r="C889" s="348" t="s">
        <v>150</v>
      </c>
      <c r="D889" s="349" t="s">
        <v>93</v>
      </c>
      <c r="E889" s="101" t="s">
        <v>151</v>
      </c>
      <c r="F889" s="102" t="s">
        <v>152</v>
      </c>
      <c r="G889" s="100" t="s">
        <v>153</v>
      </c>
      <c r="H889" s="351" t="s">
        <v>94</v>
      </c>
      <c r="I889" s="352" t="s">
        <v>95</v>
      </c>
      <c r="J889" s="92"/>
      <c r="K889" s="62"/>
      <c r="L889" s="63" t="e">
        <f>ROUND(((K889/J889)*100),0)</f>
        <v>#DIV/0!</v>
      </c>
      <c r="M889" s="62" t="e">
        <f>IF(L889&lt;=84,"DEFICIENTE",IF(L889&lt;=89,"REGULAR",IF(L889&lt;=94,"BUENO","MUY BUENO")))</f>
        <v>#DIV/0!</v>
      </c>
      <c r="N889" s="355">
        <f>J889</f>
        <v>0</v>
      </c>
      <c r="O889" s="355">
        <f>K889</f>
        <v>0</v>
      </c>
      <c r="P889" s="355" t="e">
        <f>ROUND(((O889/N889)*100),0)</f>
        <v>#DIV/0!</v>
      </c>
      <c r="Q889" s="355" t="e">
        <f>IF(P889&lt;=84,"DEFICIENTE",IF(P889&lt;=89,"REGULAR",IF(P889&lt;=94,"BUENO","MUY BUENO")))</f>
        <v>#DIV/0!</v>
      </c>
    </row>
    <row r="890" spans="1:17" ht="60" x14ac:dyDescent="0.25">
      <c r="A890" s="345"/>
      <c r="B890" s="347"/>
      <c r="C890" s="348"/>
      <c r="D890" s="350"/>
      <c r="E890" s="103" t="s">
        <v>154</v>
      </c>
      <c r="F890" s="94" t="s">
        <v>142</v>
      </c>
      <c r="G890" s="104" t="s">
        <v>153</v>
      </c>
      <c r="H890" s="351"/>
      <c r="I890" s="353"/>
      <c r="J890" s="93"/>
      <c r="K890" s="56"/>
      <c r="L890" s="57"/>
      <c r="M890" s="56"/>
      <c r="N890" s="356"/>
      <c r="O890" s="356"/>
      <c r="P890" s="356"/>
      <c r="Q890" s="356"/>
    </row>
    <row r="891" spans="1:17" ht="60" x14ac:dyDescent="0.25">
      <c r="A891" s="345"/>
      <c r="B891" s="347"/>
      <c r="C891" s="357" t="s">
        <v>155</v>
      </c>
      <c r="D891" s="360" t="s">
        <v>96</v>
      </c>
      <c r="E891" s="95" t="s">
        <v>143</v>
      </c>
      <c r="F891" s="96" t="s">
        <v>144</v>
      </c>
      <c r="G891" s="97" t="s">
        <v>145</v>
      </c>
      <c r="H891" s="363" t="s">
        <v>94</v>
      </c>
      <c r="I891" s="353"/>
      <c r="J891" s="93"/>
      <c r="K891" s="56"/>
      <c r="L891" s="57"/>
      <c r="M891" s="56"/>
      <c r="N891" s="355">
        <f>J893</f>
        <v>0</v>
      </c>
      <c r="O891" s="355">
        <f>K893</f>
        <v>0</v>
      </c>
      <c r="P891" s="355" t="e">
        <f>ROUND(((O891/N891)*100),0)</f>
        <v>#DIV/0!</v>
      </c>
      <c r="Q891" s="355" t="e">
        <f>IF(P891&lt;=84,"DEFICIENTE",IF(P891&lt;=89,"REGULAR",IF(P891&lt;=94,"BUENO","MUY BUENO")))</f>
        <v>#DIV/0!</v>
      </c>
    </row>
    <row r="892" spans="1:17" ht="48" x14ac:dyDescent="0.25">
      <c r="A892" s="345"/>
      <c r="B892" s="347"/>
      <c r="C892" s="358"/>
      <c r="D892" s="361"/>
      <c r="E892" s="95" t="s">
        <v>146</v>
      </c>
      <c r="F892" s="96" t="s">
        <v>147</v>
      </c>
      <c r="G892" s="97" t="s">
        <v>145</v>
      </c>
      <c r="H892" s="363"/>
      <c r="I892" s="353"/>
      <c r="J892" s="93"/>
      <c r="K892" s="56"/>
      <c r="L892" s="57"/>
      <c r="M892" s="56"/>
      <c r="N892" s="364"/>
      <c r="O892" s="364"/>
      <c r="P892" s="364"/>
      <c r="Q892" s="364"/>
    </row>
    <row r="893" spans="1:17" ht="60" x14ac:dyDescent="0.25">
      <c r="A893" s="346"/>
      <c r="B893" s="347"/>
      <c r="C893" s="359"/>
      <c r="D893" s="362"/>
      <c r="E893" s="98" t="s">
        <v>148</v>
      </c>
      <c r="F893" s="99" t="s">
        <v>149</v>
      </c>
      <c r="G893" s="100" t="s">
        <v>145</v>
      </c>
      <c r="H893" s="363"/>
      <c r="I893" s="354"/>
      <c r="J893" s="93"/>
      <c r="K893" s="34"/>
      <c r="L893" s="63" t="e">
        <f t="shared" ref="L893:L908" si="120">ROUND(((K893/J893)*100),0)</f>
        <v>#DIV/0!</v>
      </c>
      <c r="M893" s="34"/>
      <c r="N893" s="356"/>
      <c r="O893" s="356"/>
      <c r="P893" s="356"/>
      <c r="Q893" s="356"/>
    </row>
    <row r="894" spans="1:17" ht="24" x14ac:dyDescent="0.25">
      <c r="A894" s="300" t="s">
        <v>14</v>
      </c>
      <c r="B894" s="365" t="s">
        <v>156</v>
      </c>
      <c r="C894" s="323" t="s">
        <v>157</v>
      </c>
      <c r="D894" s="368" t="s">
        <v>158</v>
      </c>
      <c r="E894" s="98" t="s">
        <v>159</v>
      </c>
      <c r="F894" s="105" t="s">
        <v>160</v>
      </c>
      <c r="G894" s="100" t="s">
        <v>161</v>
      </c>
      <c r="H894" s="351" t="s">
        <v>97</v>
      </c>
      <c r="I894" s="304" t="s">
        <v>98</v>
      </c>
      <c r="J894" s="93"/>
      <c r="K894" s="34"/>
      <c r="L894" s="63" t="e">
        <f t="shared" si="120"/>
        <v>#DIV/0!</v>
      </c>
      <c r="M894" s="62" t="e">
        <f t="shared" ref="M894:M907" si="121">IF(L894&lt;=84,"DEFICIENTE",IF(L894&lt;=89,"REGULAR",IF(L894&lt;=94,"BUENO","MUY BUENO")))</f>
        <v>#DIV/0!</v>
      </c>
      <c r="N894" s="330">
        <f>J896</f>
        <v>0</v>
      </c>
      <c r="O894" s="330">
        <f>K896</f>
        <v>0</v>
      </c>
      <c r="P894" s="338" t="e">
        <f>ROUND(((O894/N894)*100),0)</f>
        <v>#DIV/0!</v>
      </c>
      <c r="Q894" s="338" t="e">
        <f>IF(P894&lt;=84,"DEFICIENTE",IF(P894&lt;=89,"REGULAR",IF(P894&lt;=94,"BUENO","MUY BUENO")))</f>
        <v>#DIV/0!</v>
      </c>
    </row>
    <row r="895" spans="1:17" ht="36" x14ac:dyDescent="0.25">
      <c r="A895" s="301"/>
      <c r="B895" s="366"/>
      <c r="C895" s="324"/>
      <c r="D895" s="349"/>
      <c r="E895" s="98" t="s">
        <v>162</v>
      </c>
      <c r="F895" s="105" t="s">
        <v>163</v>
      </c>
      <c r="G895" s="100" t="s">
        <v>164</v>
      </c>
      <c r="H895" s="351"/>
      <c r="I895" s="305"/>
      <c r="J895" s="93"/>
      <c r="K895" s="34"/>
      <c r="L895" s="63" t="e">
        <f t="shared" si="120"/>
        <v>#DIV/0!</v>
      </c>
      <c r="M895" s="62" t="e">
        <f t="shared" si="121"/>
        <v>#DIV/0!</v>
      </c>
      <c r="N895" s="331"/>
      <c r="O895" s="331"/>
      <c r="P895" s="339"/>
      <c r="Q895" s="339"/>
    </row>
    <row r="896" spans="1:17" ht="36" x14ac:dyDescent="0.25">
      <c r="A896" s="301"/>
      <c r="B896" s="366"/>
      <c r="C896" s="324"/>
      <c r="D896" s="349"/>
      <c r="E896" s="98" t="s">
        <v>165</v>
      </c>
      <c r="F896" s="105" t="s">
        <v>166</v>
      </c>
      <c r="G896" s="100" t="s">
        <v>167</v>
      </c>
      <c r="H896" s="351"/>
      <c r="I896" s="305"/>
      <c r="J896" s="93"/>
      <c r="K896" s="34"/>
      <c r="L896" s="63" t="e">
        <f t="shared" si="120"/>
        <v>#DIV/0!</v>
      </c>
      <c r="M896" s="62" t="e">
        <f t="shared" si="121"/>
        <v>#DIV/0!</v>
      </c>
      <c r="N896" s="331"/>
      <c r="O896" s="331"/>
      <c r="P896" s="339"/>
      <c r="Q896" s="339"/>
    </row>
    <row r="897" spans="1:17" ht="48" x14ac:dyDescent="0.25">
      <c r="A897" s="301"/>
      <c r="B897" s="366"/>
      <c r="C897" s="357" t="s">
        <v>168</v>
      </c>
      <c r="D897" s="308" t="s">
        <v>169</v>
      </c>
      <c r="E897" s="98" t="s">
        <v>170</v>
      </c>
      <c r="F897" s="105" t="s">
        <v>171</v>
      </c>
      <c r="G897" s="100" t="s">
        <v>172</v>
      </c>
      <c r="H897" s="363" t="s">
        <v>173</v>
      </c>
      <c r="I897" s="305"/>
      <c r="J897" s="93"/>
      <c r="K897" s="34"/>
      <c r="L897" s="63" t="e">
        <f t="shared" si="120"/>
        <v>#DIV/0!</v>
      </c>
      <c r="M897" s="62" t="e">
        <f t="shared" si="121"/>
        <v>#DIV/0!</v>
      </c>
      <c r="N897" s="330">
        <f>J897</f>
        <v>0</v>
      </c>
      <c r="O897" s="330">
        <f>K897</f>
        <v>0</v>
      </c>
      <c r="P897" s="330" t="e">
        <f>ROUND(((O897/N897)*100),0)</f>
        <v>#DIV/0!</v>
      </c>
      <c r="Q897" s="330" t="e">
        <f>IF(P897&lt;=84,"DEFICIENTE",IF(P897&lt;=89,"REGULAR",IF(P897&lt;=94,"BUENO","MUY BUENO")))</f>
        <v>#DIV/0!</v>
      </c>
    </row>
    <row r="898" spans="1:17" ht="72" x14ac:dyDescent="0.25">
      <c r="A898" s="301"/>
      <c r="B898" s="366"/>
      <c r="C898" s="358"/>
      <c r="D898" s="308"/>
      <c r="E898" s="98" t="s">
        <v>174</v>
      </c>
      <c r="F898" s="105" t="s">
        <v>175</v>
      </c>
      <c r="G898" s="100" t="s">
        <v>176</v>
      </c>
      <c r="H898" s="363"/>
      <c r="I898" s="305"/>
      <c r="J898" s="93"/>
      <c r="K898" s="34"/>
      <c r="L898" s="63" t="e">
        <f t="shared" si="120"/>
        <v>#DIV/0!</v>
      </c>
      <c r="M898" s="62" t="e">
        <f t="shared" si="121"/>
        <v>#DIV/0!</v>
      </c>
      <c r="N898" s="331"/>
      <c r="O898" s="331"/>
      <c r="P898" s="331"/>
      <c r="Q898" s="331"/>
    </row>
    <row r="899" spans="1:17" ht="72" x14ac:dyDescent="0.25">
      <c r="A899" s="301"/>
      <c r="B899" s="366"/>
      <c r="C899" s="332" t="s">
        <v>177</v>
      </c>
      <c r="D899" s="334" t="s">
        <v>178</v>
      </c>
      <c r="E899" s="98" t="s">
        <v>179</v>
      </c>
      <c r="F899" s="105" t="s">
        <v>180</v>
      </c>
      <c r="G899" s="100" t="s">
        <v>176</v>
      </c>
      <c r="H899" s="336" t="s">
        <v>181</v>
      </c>
      <c r="I899" s="305"/>
      <c r="J899" s="93"/>
      <c r="K899" s="68"/>
      <c r="L899" s="63" t="e">
        <f t="shared" si="120"/>
        <v>#DIV/0!</v>
      </c>
      <c r="M899" s="62" t="e">
        <f t="shared" si="121"/>
        <v>#DIV/0!</v>
      </c>
      <c r="N899" s="338">
        <f>J899</f>
        <v>0</v>
      </c>
      <c r="O899" s="338">
        <f>K899</f>
        <v>0</v>
      </c>
      <c r="P899" s="330" t="e">
        <f>ROUND(((O899/N899)*100),0)</f>
        <v>#DIV/0!</v>
      </c>
      <c r="Q899" s="330" t="e">
        <f>IF(P899&lt;=84,"DEFICIENTE",IF(P899&lt;=89,"REGULAR",IF(P899&lt;=94,"BUENO","MUY BUENO")))</f>
        <v>#DIV/0!</v>
      </c>
    </row>
    <row r="900" spans="1:17" ht="36" x14ac:dyDescent="0.25">
      <c r="A900" s="301"/>
      <c r="B900" s="367"/>
      <c r="C900" s="333"/>
      <c r="D900" s="335"/>
      <c r="E900" s="98" t="s">
        <v>182</v>
      </c>
      <c r="F900" s="105" t="s">
        <v>183</v>
      </c>
      <c r="G900" s="100" t="s">
        <v>184</v>
      </c>
      <c r="H900" s="337"/>
      <c r="I900" s="305"/>
      <c r="J900" s="93"/>
      <c r="K900" s="68"/>
      <c r="L900" s="63" t="e">
        <f t="shared" si="120"/>
        <v>#DIV/0!</v>
      </c>
      <c r="M900" s="62" t="e">
        <f t="shared" si="121"/>
        <v>#DIV/0!</v>
      </c>
      <c r="N900" s="339"/>
      <c r="O900" s="339"/>
      <c r="P900" s="331"/>
      <c r="Q900" s="331"/>
    </row>
    <row r="901" spans="1:17" ht="60" x14ac:dyDescent="0.25">
      <c r="A901" s="300" t="s">
        <v>15</v>
      </c>
      <c r="B901" s="340" t="s">
        <v>185</v>
      </c>
      <c r="C901" s="307" t="s">
        <v>186</v>
      </c>
      <c r="D901" s="308" t="s">
        <v>187</v>
      </c>
      <c r="E901" s="98" t="s">
        <v>188</v>
      </c>
      <c r="F901" s="106" t="s">
        <v>189</v>
      </c>
      <c r="G901" s="100" t="s">
        <v>190</v>
      </c>
      <c r="H901" s="342" t="s">
        <v>191</v>
      </c>
      <c r="I901" s="343" t="s">
        <v>99</v>
      </c>
      <c r="J901" s="93"/>
      <c r="K901" s="68"/>
      <c r="L901" s="63" t="e">
        <f t="shared" si="120"/>
        <v>#DIV/0!</v>
      </c>
      <c r="M901" s="62" t="e">
        <f t="shared" si="121"/>
        <v>#DIV/0!</v>
      </c>
      <c r="N901" s="338">
        <f>J901</f>
        <v>0</v>
      </c>
      <c r="O901" s="338">
        <f>K901</f>
        <v>0</v>
      </c>
      <c r="P901" s="330" t="e">
        <f>ROUND(((O901/N901)*100),0)</f>
        <v>#DIV/0!</v>
      </c>
      <c r="Q901" s="330" t="e">
        <f>IF(P901&lt;=84,"DEFICIENTE",IF(P901&lt;=89,"REGULAR",IF(P901&lt;=94,"BUENO","MUY BUENO")))</f>
        <v>#DIV/0!</v>
      </c>
    </row>
    <row r="902" spans="1:17" ht="36" x14ac:dyDescent="0.25">
      <c r="A902" s="301"/>
      <c r="B902" s="341"/>
      <c r="C902" s="307"/>
      <c r="D902" s="308"/>
      <c r="E902" s="98" t="s">
        <v>192</v>
      </c>
      <c r="F902" s="106" t="s">
        <v>193</v>
      </c>
      <c r="G902" s="100" t="s">
        <v>194</v>
      </c>
      <c r="H902" s="342"/>
      <c r="I902" s="344"/>
      <c r="J902" s="93"/>
      <c r="K902" s="68"/>
      <c r="L902" s="63" t="e">
        <f t="shared" si="120"/>
        <v>#DIV/0!</v>
      </c>
      <c r="M902" s="62" t="e">
        <f t="shared" si="121"/>
        <v>#DIV/0!</v>
      </c>
      <c r="N902" s="339"/>
      <c r="O902" s="339"/>
      <c r="P902" s="331"/>
      <c r="Q902" s="331"/>
    </row>
    <row r="903" spans="1:17" ht="72" x14ac:dyDescent="0.25">
      <c r="A903" s="300" t="s">
        <v>16</v>
      </c>
      <c r="B903" s="302" t="s">
        <v>195</v>
      </c>
      <c r="C903" s="107" t="s">
        <v>196</v>
      </c>
      <c r="D903" s="108" t="s">
        <v>197</v>
      </c>
      <c r="E903" s="98" t="s">
        <v>198</v>
      </c>
      <c r="F903" s="106" t="s">
        <v>199</v>
      </c>
      <c r="G903" s="109" t="s">
        <v>200</v>
      </c>
      <c r="H903" s="110" t="s">
        <v>100</v>
      </c>
      <c r="I903" s="304" t="s">
        <v>95</v>
      </c>
      <c r="J903" s="93">
        <v>2</v>
      </c>
      <c r="K903" s="34"/>
      <c r="L903" s="63">
        <f t="shared" si="120"/>
        <v>0</v>
      </c>
      <c r="M903" s="62" t="str">
        <f t="shared" si="121"/>
        <v>DEFICIENTE</v>
      </c>
      <c r="N903" s="84">
        <f t="shared" ref="N903:O905" si="122">J903</f>
        <v>2</v>
      </c>
      <c r="O903" s="84">
        <f t="shared" si="122"/>
        <v>0</v>
      </c>
      <c r="P903" s="84">
        <f>ROUND(((O903/N903)*100),0)</f>
        <v>0</v>
      </c>
      <c r="Q903" s="84" t="str">
        <f>IF(P903&lt;=84,"DEFICIENTE",IF(P903&lt;=89,"REGULAR",IF(P903&lt;=94,"BUENO","MUY BUENO")))</f>
        <v>DEFICIENTE</v>
      </c>
    </row>
    <row r="904" spans="1:17" ht="108" x14ac:dyDescent="0.25">
      <c r="A904" s="301"/>
      <c r="B904" s="303"/>
      <c r="C904" s="111" t="s">
        <v>201</v>
      </c>
      <c r="D904" s="112" t="s">
        <v>202</v>
      </c>
      <c r="E904" s="98" t="s">
        <v>203</v>
      </c>
      <c r="F904" s="106" t="s">
        <v>204</v>
      </c>
      <c r="G904" s="109" t="s">
        <v>205</v>
      </c>
      <c r="H904" s="113" t="s">
        <v>101</v>
      </c>
      <c r="I904" s="305"/>
      <c r="J904" s="34"/>
      <c r="K904" s="34"/>
      <c r="L904" s="63" t="e">
        <f t="shared" si="120"/>
        <v>#DIV/0!</v>
      </c>
      <c r="M904" s="62" t="e">
        <f t="shared" si="121"/>
        <v>#DIV/0!</v>
      </c>
      <c r="N904" s="84">
        <f t="shared" si="122"/>
        <v>0</v>
      </c>
      <c r="O904" s="84">
        <f t="shared" si="122"/>
        <v>0</v>
      </c>
      <c r="P904" s="84" t="e">
        <f>ROUND(((O904/N904)*100),0)</f>
        <v>#DIV/0!</v>
      </c>
      <c r="Q904" s="84" t="e">
        <f>IF(P904&lt;=84,"DEFICIENTE",IF(P904&lt;=89,"REGULAR",IF(P904&lt;=94,"BUENO","MUY BUENO")))</f>
        <v>#DIV/0!</v>
      </c>
    </row>
    <row r="905" spans="1:17" ht="120" x14ac:dyDescent="0.25">
      <c r="A905" s="301"/>
      <c r="B905" s="303"/>
      <c r="C905" s="107" t="s">
        <v>206</v>
      </c>
      <c r="D905" s="108" t="s">
        <v>207</v>
      </c>
      <c r="E905" s="98" t="s">
        <v>208</v>
      </c>
      <c r="F905" s="106" t="s">
        <v>209</v>
      </c>
      <c r="G905" s="109" t="s">
        <v>210</v>
      </c>
      <c r="H905" s="114" t="s">
        <v>211</v>
      </c>
      <c r="I905" s="305"/>
      <c r="J905" s="34"/>
      <c r="K905" s="34"/>
      <c r="L905" s="63" t="e">
        <f t="shared" si="120"/>
        <v>#DIV/0!</v>
      </c>
      <c r="M905" s="62" t="e">
        <f t="shared" si="121"/>
        <v>#DIV/0!</v>
      </c>
      <c r="N905" s="85">
        <f t="shared" si="122"/>
        <v>0</v>
      </c>
      <c r="O905" s="85">
        <f t="shared" si="122"/>
        <v>0</v>
      </c>
      <c r="P905" s="85" t="e">
        <f>ROUND(((O905/N905)*100),0)</f>
        <v>#DIV/0!</v>
      </c>
      <c r="Q905" s="85" t="e">
        <f>IF(P905&lt;=84,"DEFICIENTE",IF(P905&lt;=89,"REGULAR",IF(P905&lt;=94,"BUENO","MUY BUENO")))</f>
        <v>#DIV/0!</v>
      </c>
    </row>
    <row r="906" spans="1:17" ht="60" x14ac:dyDescent="0.25">
      <c r="A906" s="300" t="s">
        <v>102</v>
      </c>
      <c r="B906" s="306" t="s">
        <v>212</v>
      </c>
      <c r="C906" s="307" t="s">
        <v>213</v>
      </c>
      <c r="D906" s="308" t="s">
        <v>214</v>
      </c>
      <c r="E906" s="98" t="s">
        <v>215</v>
      </c>
      <c r="F906" s="106" t="s">
        <v>216</v>
      </c>
      <c r="G906" s="100" t="s">
        <v>217</v>
      </c>
      <c r="H906" s="309" t="s">
        <v>103</v>
      </c>
      <c r="I906" s="310" t="s">
        <v>104</v>
      </c>
      <c r="J906" s="34"/>
      <c r="K906" s="34"/>
      <c r="L906" s="63" t="e">
        <f t="shared" si="120"/>
        <v>#DIV/0!</v>
      </c>
      <c r="M906" s="62" t="e">
        <f t="shared" si="121"/>
        <v>#DIV/0!</v>
      </c>
      <c r="N906" s="312">
        <f>J907</f>
        <v>0</v>
      </c>
      <c r="O906" s="312">
        <f>K907</f>
        <v>0</v>
      </c>
      <c r="P906" s="312" t="e">
        <f>ROUND(((O906/N906)*100),0)</f>
        <v>#DIV/0!</v>
      </c>
      <c r="Q906" s="312" t="e">
        <f>IF(P906&lt;=84,"DEFICIENTE",IF(P906&lt;=89,"REGULAR",IF(P906&lt;=94,"BUENO","MUY BUENO")))</f>
        <v>#DIV/0!</v>
      </c>
    </row>
    <row r="907" spans="1:17" ht="60" x14ac:dyDescent="0.25">
      <c r="A907" s="301"/>
      <c r="B907" s="306"/>
      <c r="C907" s="307"/>
      <c r="D907" s="308"/>
      <c r="E907" s="98" t="s">
        <v>218</v>
      </c>
      <c r="F907" s="106" t="s">
        <v>219</v>
      </c>
      <c r="G907" s="100" t="s">
        <v>220</v>
      </c>
      <c r="H907" s="309"/>
      <c r="I907" s="311"/>
      <c r="J907" s="34"/>
      <c r="K907" s="34"/>
      <c r="L907" s="63" t="e">
        <f t="shared" si="120"/>
        <v>#DIV/0!</v>
      </c>
      <c r="M907" s="62" t="e">
        <f t="shared" si="121"/>
        <v>#DIV/0!</v>
      </c>
      <c r="N907" s="313"/>
      <c r="O907" s="313"/>
      <c r="P907" s="313"/>
      <c r="Q907" s="313"/>
    </row>
    <row r="908" spans="1:17" ht="89.25" x14ac:dyDescent="0.25">
      <c r="A908" s="301"/>
      <c r="B908" s="306"/>
      <c r="C908" s="107" t="s">
        <v>221</v>
      </c>
      <c r="D908" s="108" t="s">
        <v>222</v>
      </c>
      <c r="E908" s="115" t="s">
        <v>223</v>
      </c>
      <c r="F908" s="106" t="s">
        <v>224</v>
      </c>
      <c r="G908" s="109" t="s">
        <v>225</v>
      </c>
      <c r="H908" s="116" t="s">
        <v>105</v>
      </c>
      <c r="I908" s="311"/>
      <c r="J908" s="34"/>
      <c r="K908" s="34"/>
      <c r="L908" s="63" t="e">
        <f t="shared" si="120"/>
        <v>#DIV/0!</v>
      </c>
      <c r="M908" s="34" t="e">
        <f t="shared" ref="M908" si="123">IF(L908&lt;=84,"DEFICIENTE",IF(L908&lt;=89,"REGULAR",IF(L908&lt;=94,"BUENO","MUY BUENO")))</f>
        <v>#DIV/0!</v>
      </c>
      <c r="N908" s="85">
        <f>J908</f>
        <v>0</v>
      </c>
      <c r="O908" s="85">
        <f>K908</f>
        <v>0</v>
      </c>
      <c r="P908" s="85" t="e">
        <f>ROUND(((O908/N908)*100),0)</f>
        <v>#DIV/0!</v>
      </c>
      <c r="Q908" s="85" t="e">
        <f>IF(P908&lt;=84,"DEFICIENTE",IF(P908&lt;=89,"REGULAR",IF(P908&lt;=94,"BUENO","MUY BUENO")))</f>
        <v>#DIV/0!</v>
      </c>
    </row>
    <row r="909" spans="1:17" ht="16.5" x14ac:dyDescent="0.25">
      <c r="A909" s="36" t="s">
        <v>106</v>
      </c>
      <c r="B909" s="37"/>
      <c r="C909" s="38"/>
      <c r="D909" s="39"/>
      <c r="E909" s="40"/>
      <c r="F909" s="41"/>
      <c r="G909" s="42"/>
      <c r="H909" s="42"/>
      <c r="I909" s="43"/>
      <c r="J909" s="34"/>
      <c r="K909" s="34"/>
      <c r="L909" s="25"/>
      <c r="M909" s="34"/>
      <c r="N909" s="83"/>
      <c r="O909" s="83"/>
      <c r="P909" s="83"/>
      <c r="Q909" s="83"/>
    </row>
    <row r="910" spans="1:17" ht="25.5" x14ac:dyDescent="0.25">
      <c r="A910" s="314" t="s">
        <v>226</v>
      </c>
      <c r="B910" s="317" t="s">
        <v>107</v>
      </c>
      <c r="C910" s="44" t="s">
        <v>227</v>
      </c>
      <c r="D910" s="45" t="s">
        <v>108</v>
      </c>
      <c r="E910" s="117" t="s">
        <v>228</v>
      </c>
      <c r="F910" s="118" t="s">
        <v>229</v>
      </c>
      <c r="G910" s="119" t="s">
        <v>94</v>
      </c>
      <c r="H910" s="120" t="s">
        <v>94</v>
      </c>
      <c r="I910" s="320" t="s">
        <v>109</v>
      </c>
      <c r="J910" s="34"/>
      <c r="K910" s="34"/>
      <c r="L910" s="25" t="e">
        <f>ROUND(((K910/J910)*100),0)</f>
        <v>#DIV/0!</v>
      </c>
      <c r="M910" s="34" t="e">
        <f>IF(L910&lt;=84,"DEFICIENTE",IF(L910&lt;=89,"REGULAR",IF(L910&lt;=94,"BUENO","MUY BUENO")))</f>
        <v>#DIV/0!</v>
      </c>
      <c r="N910" s="6">
        <f>J910</f>
        <v>0</v>
      </c>
      <c r="O910" s="6">
        <f>K910</f>
        <v>0</v>
      </c>
      <c r="P910" s="6" t="e">
        <f>ROUND(((O910/N910)*100),0)</f>
        <v>#DIV/0!</v>
      </c>
      <c r="Q910" s="6" t="e">
        <f>IF(P910&lt;=84,"DEFICIENTE",IF(P910&lt;=89,"REGULAR",IF(P910&lt;=94,"BUENO","MUY BUENO")))</f>
        <v>#DIV/0!</v>
      </c>
    </row>
    <row r="911" spans="1:17" ht="25.5" x14ac:dyDescent="0.25">
      <c r="A911" s="315"/>
      <c r="B911" s="318"/>
      <c r="C911" s="323" t="s">
        <v>230</v>
      </c>
      <c r="D911" s="326" t="s">
        <v>110</v>
      </c>
      <c r="E911" s="121" t="s">
        <v>231</v>
      </c>
      <c r="F911" s="106" t="s">
        <v>232</v>
      </c>
      <c r="G911" s="122" t="s">
        <v>17</v>
      </c>
      <c r="H911" s="327" t="s">
        <v>111</v>
      </c>
      <c r="I911" s="321"/>
      <c r="J911" s="34"/>
      <c r="K911" s="34"/>
      <c r="L911" s="63" t="e">
        <f>ROUND(((K911/J911)*100),0)</f>
        <v>#DIV/0!</v>
      </c>
      <c r="M911" s="62" t="e">
        <f>IF(L911&lt;=84,"DEFICIENTE",IF(L911&lt;=89,"REGULAR",IF(L911&lt;=94,"BUENO","MUY BUENO")))</f>
        <v>#DIV/0!</v>
      </c>
      <c r="N911" s="312">
        <f>J911</f>
        <v>0</v>
      </c>
      <c r="O911" s="312">
        <f>K911</f>
        <v>0</v>
      </c>
      <c r="P911" s="312" t="e">
        <f>ROUND(((O911/N911)*100),0)</f>
        <v>#DIV/0!</v>
      </c>
      <c r="Q911" s="312" t="e">
        <f>IF(P911&lt;=84,"DEFICIENTE",IF(P911&lt;=89,"REGULAR",IF(P911&lt;=94,"BUENO","MUY BUENO")))</f>
        <v>#DIV/0!</v>
      </c>
    </row>
    <row r="912" spans="1:17" ht="36" x14ac:dyDescent="0.25">
      <c r="A912" s="315"/>
      <c r="B912" s="318"/>
      <c r="C912" s="324"/>
      <c r="D912" s="326"/>
      <c r="E912" s="121" t="s">
        <v>233</v>
      </c>
      <c r="F912" s="106" t="s">
        <v>234</v>
      </c>
      <c r="G912" s="122" t="s">
        <v>17</v>
      </c>
      <c r="H912" s="327"/>
      <c r="I912" s="321"/>
      <c r="J912" s="34"/>
      <c r="K912" s="34"/>
      <c r="L912" s="63" t="e">
        <f>ROUND(((K912/J912)*100),0)</f>
        <v>#DIV/0!</v>
      </c>
      <c r="M912" s="62" t="e">
        <f>IF(L912&lt;=84,"DEFICIENTE",IF(L912&lt;=89,"REGULAR",IF(L912&lt;=94,"BUENO","MUY BUENO")))</f>
        <v>#DIV/0!</v>
      </c>
      <c r="N912" s="328"/>
      <c r="O912" s="328"/>
      <c r="P912" s="328"/>
      <c r="Q912" s="328"/>
    </row>
    <row r="913" spans="1:17" ht="36" x14ac:dyDescent="0.25">
      <c r="A913" s="315"/>
      <c r="B913" s="318"/>
      <c r="C913" s="324"/>
      <c r="D913" s="326"/>
      <c r="E913" s="121" t="s">
        <v>235</v>
      </c>
      <c r="F913" s="106" t="s">
        <v>236</v>
      </c>
      <c r="G913" s="122" t="s">
        <v>17</v>
      </c>
      <c r="H913" s="327"/>
      <c r="I913" s="321"/>
      <c r="J913" s="34"/>
      <c r="K913" s="34"/>
      <c r="L913" s="63" t="e">
        <f>ROUND(((K913/J913)*100),0)</f>
        <v>#DIV/0!</v>
      </c>
      <c r="M913" s="62" t="e">
        <f>IF(L913&lt;=84,"DEFICIENTE",IF(L913&lt;=89,"REGULAR",IF(L913&lt;=94,"BUENO","MUY BUENO")))</f>
        <v>#DIV/0!</v>
      </c>
      <c r="N913" s="328"/>
      <c r="O913" s="328"/>
      <c r="P913" s="328"/>
      <c r="Q913" s="328"/>
    </row>
    <row r="914" spans="1:17" ht="36" x14ac:dyDescent="0.25">
      <c r="A914" s="316"/>
      <c r="B914" s="319"/>
      <c r="C914" s="325"/>
      <c r="D914" s="326"/>
      <c r="E914" s="121" t="s">
        <v>237</v>
      </c>
      <c r="F914" s="106" t="s">
        <v>238</v>
      </c>
      <c r="G914" s="122" t="s">
        <v>17</v>
      </c>
      <c r="H914" s="327"/>
      <c r="I914" s="322"/>
      <c r="J914" s="34"/>
      <c r="K914" s="34"/>
      <c r="L914" s="63" t="e">
        <f>ROUND(((K914/J914)*100),0)</f>
        <v>#DIV/0!</v>
      </c>
      <c r="M914" s="62" t="e">
        <f>IF(L914&lt;=84,"DEFICIENTE",IF(L914&lt;=89,"REGULAR",IF(L914&lt;=94,"BUENO","MUY BUENO")))</f>
        <v>#DIV/0!</v>
      </c>
      <c r="N914" s="329"/>
      <c r="O914" s="329"/>
      <c r="P914" s="329"/>
      <c r="Q914" s="329"/>
    </row>
    <row r="916" spans="1:17" ht="18.75" x14ac:dyDescent="0.25">
      <c r="A916" s="46" t="s">
        <v>132</v>
      </c>
      <c r="B916" s="47"/>
      <c r="C916" s="48"/>
      <c r="D916" s="49"/>
      <c r="E916" s="47"/>
      <c r="F916" s="50"/>
      <c r="G916" s="51"/>
      <c r="H916" s="52"/>
      <c r="I916" s="53"/>
      <c r="J916" s="54"/>
      <c r="K916" s="54"/>
      <c r="L916" s="55"/>
      <c r="M916" s="58"/>
      <c r="N916" s="59"/>
      <c r="O916" s="59"/>
      <c r="P916" s="60"/>
      <c r="Q916" s="61"/>
    </row>
    <row r="917" spans="1:17" x14ac:dyDescent="0.25">
      <c r="A917" s="80" t="s">
        <v>91</v>
      </c>
      <c r="B917" s="64"/>
      <c r="C917" s="64"/>
      <c r="D917" s="64"/>
      <c r="E917" s="64"/>
      <c r="F917" s="64"/>
      <c r="G917" s="64"/>
      <c r="H917" s="64"/>
      <c r="I917" s="64"/>
      <c r="J917" s="64"/>
      <c r="K917" s="64"/>
      <c r="L917" s="64"/>
      <c r="M917" s="64"/>
      <c r="N917" s="65"/>
      <c r="O917" s="65"/>
      <c r="P917" s="66"/>
      <c r="Q917" s="67"/>
    </row>
    <row r="918" spans="1:17" ht="36" x14ac:dyDescent="0.25">
      <c r="A918" s="345" t="s">
        <v>12</v>
      </c>
      <c r="B918" s="347" t="s">
        <v>92</v>
      </c>
      <c r="C918" s="348" t="s">
        <v>150</v>
      </c>
      <c r="D918" s="349" t="s">
        <v>93</v>
      </c>
      <c r="E918" s="101" t="s">
        <v>151</v>
      </c>
      <c r="F918" s="102" t="s">
        <v>152</v>
      </c>
      <c r="G918" s="100" t="s">
        <v>153</v>
      </c>
      <c r="H918" s="351" t="s">
        <v>94</v>
      </c>
      <c r="I918" s="352" t="s">
        <v>95</v>
      </c>
      <c r="J918" s="92"/>
      <c r="K918" s="62"/>
      <c r="L918" s="63" t="e">
        <f>ROUND(((K918/J918)*100),0)</f>
        <v>#DIV/0!</v>
      </c>
      <c r="M918" s="62" t="e">
        <f>IF(L918&lt;=84,"DEFICIENTE",IF(L918&lt;=89,"REGULAR",IF(L918&lt;=94,"BUENO","MUY BUENO")))</f>
        <v>#DIV/0!</v>
      </c>
      <c r="N918" s="355">
        <f>J918</f>
        <v>0</v>
      </c>
      <c r="O918" s="355">
        <f>K918</f>
        <v>0</v>
      </c>
      <c r="P918" s="355" t="e">
        <f>ROUND(((O918/N918)*100),0)</f>
        <v>#DIV/0!</v>
      </c>
      <c r="Q918" s="355" t="e">
        <f>IF(P918&lt;=84,"DEFICIENTE",IF(P918&lt;=89,"REGULAR",IF(P918&lt;=94,"BUENO","MUY BUENO")))</f>
        <v>#DIV/0!</v>
      </c>
    </row>
    <row r="919" spans="1:17" ht="60" x14ac:dyDescent="0.25">
      <c r="A919" s="345"/>
      <c r="B919" s="347"/>
      <c r="C919" s="348"/>
      <c r="D919" s="350"/>
      <c r="E919" s="103" t="s">
        <v>154</v>
      </c>
      <c r="F919" s="94" t="s">
        <v>142</v>
      </c>
      <c r="G919" s="104" t="s">
        <v>153</v>
      </c>
      <c r="H919" s="351"/>
      <c r="I919" s="353"/>
      <c r="J919" s="93"/>
      <c r="K919" s="56"/>
      <c r="L919" s="57"/>
      <c r="M919" s="56"/>
      <c r="N919" s="356"/>
      <c r="O919" s="356"/>
      <c r="P919" s="356"/>
      <c r="Q919" s="356"/>
    </row>
    <row r="920" spans="1:17" ht="60" x14ac:dyDescent="0.25">
      <c r="A920" s="345"/>
      <c r="B920" s="347"/>
      <c r="C920" s="357" t="s">
        <v>155</v>
      </c>
      <c r="D920" s="360" t="s">
        <v>96</v>
      </c>
      <c r="E920" s="95" t="s">
        <v>143</v>
      </c>
      <c r="F920" s="96" t="s">
        <v>144</v>
      </c>
      <c r="G920" s="97" t="s">
        <v>145</v>
      </c>
      <c r="H920" s="363" t="s">
        <v>94</v>
      </c>
      <c r="I920" s="353"/>
      <c r="J920" s="93"/>
      <c r="K920" s="56"/>
      <c r="L920" s="57"/>
      <c r="M920" s="56"/>
      <c r="N920" s="355">
        <f>J922</f>
        <v>0</v>
      </c>
      <c r="O920" s="355">
        <f>K922</f>
        <v>0</v>
      </c>
      <c r="P920" s="355" t="e">
        <f>ROUND(((O920/N920)*100),0)</f>
        <v>#DIV/0!</v>
      </c>
      <c r="Q920" s="355" t="e">
        <f>IF(P920&lt;=84,"DEFICIENTE",IF(P920&lt;=89,"REGULAR",IF(P920&lt;=94,"BUENO","MUY BUENO")))</f>
        <v>#DIV/0!</v>
      </c>
    </row>
    <row r="921" spans="1:17" ht="48" x14ac:dyDescent="0.25">
      <c r="A921" s="345"/>
      <c r="B921" s="347"/>
      <c r="C921" s="358"/>
      <c r="D921" s="361"/>
      <c r="E921" s="95" t="s">
        <v>146</v>
      </c>
      <c r="F921" s="96" t="s">
        <v>147</v>
      </c>
      <c r="G921" s="97" t="s">
        <v>145</v>
      </c>
      <c r="H921" s="363"/>
      <c r="I921" s="353"/>
      <c r="J921" s="93"/>
      <c r="K921" s="56"/>
      <c r="L921" s="57"/>
      <c r="M921" s="56"/>
      <c r="N921" s="364"/>
      <c r="O921" s="364"/>
      <c r="P921" s="364"/>
      <c r="Q921" s="364"/>
    </row>
    <row r="922" spans="1:17" ht="60" x14ac:dyDescent="0.25">
      <c r="A922" s="346"/>
      <c r="B922" s="347"/>
      <c r="C922" s="359"/>
      <c r="D922" s="362"/>
      <c r="E922" s="98" t="s">
        <v>148</v>
      </c>
      <c r="F922" s="99" t="s">
        <v>149</v>
      </c>
      <c r="G922" s="100" t="s">
        <v>145</v>
      </c>
      <c r="H922" s="363"/>
      <c r="I922" s="354"/>
      <c r="J922" s="93"/>
      <c r="K922" s="34"/>
      <c r="L922" s="63" t="e">
        <f t="shared" ref="L922:L937" si="124">ROUND(((K922/J922)*100),0)</f>
        <v>#DIV/0!</v>
      </c>
      <c r="M922" s="34"/>
      <c r="N922" s="356"/>
      <c r="O922" s="356"/>
      <c r="P922" s="356"/>
      <c r="Q922" s="356"/>
    </row>
    <row r="923" spans="1:17" ht="24" x14ac:dyDescent="0.25">
      <c r="A923" s="300" t="s">
        <v>14</v>
      </c>
      <c r="B923" s="365" t="s">
        <v>156</v>
      </c>
      <c r="C923" s="323" t="s">
        <v>157</v>
      </c>
      <c r="D923" s="368" t="s">
        <v>158</v>
      </c>
      <c r="E923" s="98" t="s">
        <v>159</v>
      </c>
      <c r="F923" s="105" t="s">
        <v>160</v>
      </c>
      <c r="G923" s="100" t="s">
        <v>161</v>
      </c>
      <c r="H923" s="351" t="s">
        <v>97</v>
      </c>
      <c r="I923" s="304" t="s">
        <v>98</v>
      </c>
      <c r="J923" s="93"/>
      <c r="K923" s="34"/>
      <c r="L923" s="63" t="e">
        <f t="shared" si="124"/>
        <v>#DIV/0!</v>
      </c>
      <c r="M923" s="62" t="e">
        <f t="shared" ref="M923:M937" si="125">IF(L923&lt;=84,"DEFICIENTE",IF(L923&lt;=89,"REGULAR",IF(L923&lt;=94,"BUENO","MUY BUENO")))</f>
        <v>#DIV/0!</v>
      </c>
      <c r="N923" s="330">
        <f>J925</f>
        <v>0</v>
      </c>
      <c r="O923" s="330">
        <f>K925</f>
        <v>0</v>
      </c>
      <c r="P923" s="338" t="e">
        <f>ROUND(((O923/N923)*100),0)</f>
        <v>#DIV/0!</v>
      </c>
      <c r="Q923" s="338" t="e">
        <f>IF(P923&lt;=84,"DEFICIENTE",IF(P923&lt;=89,"REGULAR",IF(P923&lt;=94,"BUENO","MUY BUENO")))</f>
        <v>#DIV/0!</v>
      </c>
    </row>
    <row r="924" spans="1:17" ht="36" x14ac:dyDescent="0.25">
      <c r="A924" s="301"/>
      <c r="B924" s="366"/>
      <c r="C924" s="324"/>
      <c r="D924" s="349"/>
      <c r="E924" s="98" t="s">
        <v>162</v>
      </c>
      <c r="F924" s="105" t="s">
        <v>163</v>
      </c>
      <c r="G924" s="100" t="s">
        <v>164</v>
      </c>
      <c r="H924" s="351"/>
      <c r="I924" s="305"/>
      <c r="J924" s="93"/>
      <c r="K924" s="34"/>
      <c r="L924" s="63" t="e">
        <f t="shared" si="124"/>
        <v>#DIV/0!</v>
      </c>
      <c r="M924" s="62" t="e">
        <f t="shared" si="125"/>
        <v>#DIV/0!</v>
      </c>
      <c r="N924" s="331"/>
      <c r="O924" s="331"/>
      <c r="P924" s="339"/>
      <c r="Q924" s="339"/>
    </row>
    <row r="925" spans="1:17" ht="36" x14ac:dyDescent="0.25">
      <c r="A925" s="301"/>
      <c r="B925" s="366"/>
      <c r="C925" s="324"/>
      <c r="D925" s="349"/>
      <c r="E925" s="98" t="s">
        <v>165</v>
      </c>
      <c r="F925" s="105" t="s">
        <v>166</v>
      </c>
      <c r="G925" s="100" t="s">
        <v>167</v>
      </c>
      <c r="H925" s="351"/>
      <c r="I925" s="305"/>
      <c r="J925" s="93"/>
      <c r="K925" s="34"/>
      <c r="L925" s="63" t="e">
        <f t="shared" si="124"/>
        <v>#DIV/0!</v>
      </c>
      <c r="M925" s="62" t="e">
        <f t="shared" si="125"/>
        <v>#DIV/0!</v>
      </c>
      <c r="N925" s="331"/>
      <c r="O925" s="331"/>
      <c r="P925" s="339"/>
      <c r="Q925" s="339"/>
    </row>
    <row r="926" spans="1:17" ht="48" x14ac:dyDescent="0.25">
      <c r="A926" s="301"/>
      <c r="B926" s="366"/>
      <c r="C926" s="357" t="s">
        <v>168</v>
      </c>
      <c r="D926" s="308" t="s">
        <v>169</v>
      </c>
      <c r="E926" s="98" t="s">
        <v>170</v>
      </c>
      <c r="F926" s="105" t="s">
        <v>171</v>
      </c>
      <c r="G926" s="100" t="s">
        <v>172</v>
      </c>
      <c r="H926" s="363" t="s">
        <v>173</v>
      </c>
      <c r="I926" s="305"/>
      <c r="J926" s="93"/>
      <c r="K926" s="34"/>
      <c r="L926" s="63" t="e">
        <f t="shared" si="124"/>
        <v>#DIV/0!</v>
      </c>
      <c r="M926" s="62" t="e">
        <f t="shared" si="125"/>
        <v>#DIV/0!</v>
      </c>
      <c r="N926" s="330">
        <f>J926</f>
        <v>0</v>
      </c>
      <c r="O926" s="330">
        <f>K926</f>
        <v>0</v>
      </c>
      <c r="P926" s="330" t="e">
        <f>ROUND(((O926/N926)*100),0)</f>
        <v>#DIV/0!</v>
      </c>
      <c r="Q926" s="330" t="e">
        <f>IF(P926&lt;=84,"DEFICIENTE",IF(P926&lt;=89,"REGULAR",IF(P926&lt;=94,"BUENO","MUY BUENO")))</f>
        <v>#DIV/0!</v>
      </c>
    </row>
    <row r="927" spans="1:17" ht="72" x14ac:dyDescent="0.25">
      <c r="A927" s="301"/>
      <c r="B927" s="366"/>
      <c r="C927" s="358"/>
      <c r="D927" s="308"/>
      <c r="E927" s="98" t="s">
        <v>174</v>
      </c>
      <c r="F927" s="105" t="s">
        <v>175</v>
      </c>
      <c r="G927" s="100" t="s">
        <v>176</v>
      </c>
      <c r="H927" s="363"/>
      <c r="I927" s="305"/>
      <c r="J927" s="93"/>
      <c r="K927" s="34"/>
      <c r="L927" s="63" t="e">
        <f t="shared" si="124"/>
        <v>#DIV/0!</v>
      </c>
      <c r="M927" s="62" t="e">
        <f t="shared" si="125"/>
        <v>#DIV/0!</v>
      </c>
      <c r="N927" s="331"/>
      <c r="O927" s="331"/>
      <c r="P927" s="331"/>
      <c r="Q927" s="331"/>
    </row>
    <row r="928" spans="1:17" ht="72" x14ac:dyDescent="0.25">
      <c r="A928" s="301"/>
      <c r="B928" s="366"/>
      <c r="C928" s="332" t="s">
        <v>177</v>
      </c>
      <c r="D928" s="334" t="s">
        <v>178</v>
      </c>
      <c r="E928" s="98" t="s">
        <v>179</v>
      </c>
      <c r="F928" s="105" t="s">
        <v>180</v>
      </c>
      <c r="G928" s="100" t="s">
        <v>176</v>
      </c>
      <c r="H928" s="336" t="s">
        <v>181</v>
      </c>
      <c r="I928" s="305"/>
      <c r="J928" s="93"/>
      <c r="K928" s="68"/>
      <c r="L928" s="63" t="e">
        <f t="shared" si="124"/>
        <v>#DIV/0!</v>
      </c>
      <c r="M928" s="62" t="e">
        <f t="shared" si="125"/>
        <v>#DIV/0!</v>
      </c>
      <c r="N928" s="338">
        <f>J928</f>
        <v>0</v>
      </c>
      <c r="O928" s="338">
        <f>K928</f>
        <v>0</v>
      </c>
      <c r="P928" s="330" t="e">
        <f>ROUND(((O928/N928)*100),0)</f>
        <v>#DIV/0!</v>
      </c>
      <c r="Q928" s="330" t="e">
        <f>IF(P928&lt;=84,"DEFICIENTE",IF(P928&lt;=89,"REGULAR",IF(P928&lt;=94,"BUENO","MUY BUENO")))</f>
        <v>#DIV/0!</v>
      </c>
    </row>
    <row r="929" spans="1:17" ht="36" x14ac:dyDescent="0.25">
      <c r="A929" s="301"/>
      <c r="B929" s="367"/>
      <c r="C929" s="333"/>
      <c r="D929" s="335"/>
      <c r="E929" s="98" t="s">
        <v>182</v>
      </c>
      <c r="F929" s="105" t="s">
        <v>183</v>
      </c>
      <c r="G929" s="100" t="s">
        <v>184</v>
      </c>
      <c r="H929" s="337"/>
      <c r="I929" s="305"/>
      <c r="J929" s="93"/>
      <c r="K929" s="68"/>
      <c r="L929" s="63" t="e">
        <f t="shared" si="124"/>
        <v>#DIV/0!</v>
      </c>
      <c r="M929" s="62" t="e">
        <f t="shared" si="125"/>
        <v>#DIV/0!</v>
      </c>
      <c r="N929" s="339"/>
      <c r="O929" s="339"/>
      <c r="P929" s="331"/>
      <c r="Q929" s="331"/>
    </row>
    <row r="930" spans="1:17" ht="60" x14ac:dyDescent="0.25">
      <c r="A930" s="300" t="s">
        <v>15</v>
      </c>
      <c r="B930" s="340" t="s">
        <v>185</v>
      </c>
      <c r="C930" s="307" t="s">
        <v>186</v>
      </c>
      <c r="D930" s="308" t="s">
        <v>187</v>
      </c>
      <c r="E930" s="98" t="s">
        <v>188</v>
      </c>
      <c r="F930" s="106" t="s">
        <v>189</v>
      </c>
      <c r="G930" s="100" t="s">
        <v>190</v>
      </c>
      <c r="H930" s="342" t="s">
        <v>191</v>
      </c>
      <c r="I930" s="343" t="s">
        <v>99</v>
      </c>
      <c r="J930" s="93"/>
      <c r="K930" s="68"/>
      <c r="L930" s="63" t="e">
        <f t="shared" si="124"/>
        <v>#DIV/0!</v>
      </c>
      <c r="M930" s="62" t="e">
        <f t="shared" si="125"/>
        <v>#DIV/0!</v>
      </c>
      <c r="N930" s="338">
        <f>J930</f>
        <v>0</v>
      </c>
      <c r="O930" s="338">
        <f>K930</f>
        <v>0</v>
      </c>
      <c r="P930" s="330" t="e">
        <f>ROUND(((O930/N930)*100),0)</f>
        <v>#DIV/0!</v>
      </c>
      <c r="Q930" s="330" t="e">
        <f>IF(P930&lt;=84,"DEFICIENTE",IF(P930&lt;=89,"REGULAR",IF(P930&lt;=94,"BUENO","MUY BUENO")))</f>
        <v>#DIV/0!</v>
      </c>
    </row>
    <row r="931" spans="1:17" ht="36" x14ac:dyDescent="0.25">
      <c r="A931" s="301"/>
      <c r="B931" s="341"/>
      <c r="C931" s="307"/>
      <c r="D931" s="308"/>
      <c r="E931" s="98" t="s">
        <v>192</v>
      </c>
      <c r="F931" s="106" t="s">
        <v>193</v>
      </c>
      <c r="G931" s="100" t="s">
        <v>194</v>
      </c>
      <c r="H931" s="342"/>
      <c r="I931" s="344"/>
      <c r="J931" s="93"/>
      <c r="K931" s="68"/>
      <c r="L931" s="63" t="e">
        <f t="shared" si="124"/>
        <v>#DIV/0!</v>
      </c>
      <c r="M931" s="62" t="e">
        <f t="shared" si="125"/>
        <v>#DIV/0!</v>
      </c>
      <c r="N931" s="339"/>
      <c r="O931" s="339"/>
      <c r="P931" s="331"/>
      <c r="Q931" s="331"/>
    </row>
    <row r="932" spans="1:17" ht="72" x14ac:dyDescent="0.25">
      <c r="A932" s="300" t="s">
        <v>16</v>
      </c>
      <c r="B932" s="302" t="s">
        <v>195</v>
      </c>
      <c r="C932" s="107" t="s">
        <v>196</v>
      </c>
      <c r="D932" s="108" t="s">
        <v>197</v>
      </c>
      <c r="E932" s="98" t="s">
        <v>198</v>
      </c>
      <c r="F932" s="106" t="s">
        <v>199</v>
      </c>
      <c r="G932" s="109" t="s">
        <v>200</v>
      </c>
      <c r="H932" s="110" t="s">
        <v>100</v>
      </c>
      <c r="I932" s="304" t="s">
        <v>95</v>
      </c>
      <c r="J932" s="93">
        <v>2</v>
      </c>
      <c r="K932" s="34"/>
      <c r="L932" s="63">
        <f t="shared" si="124"/>
        <v>0</v>
      </c>
      <c r="M932" s="62" t="str">
        <f t="shared" si="125"/>
        <v>DEFICIENTE</v>
      </c>
      <c r="N932" s="87">
        <f t="shared" ref="N932:N934" si="126">J932</f>
        <v>2</v>
      </c>
      <c r="O932" s="87">
        <f t="shared" ref="O932:O934" si="127">K932</f>
        <v>0</v>
      </c>
      <c r="P932" s="87">
        <f>ROUND(((O932/N932)*100),0)</f>
        <v>0</v>
      </c>
      <c r="Q932" s="87" t="str">
        <f>IF(P932&lt;=84,"DEFICIENTE",IF(P932&lt;=89,"REGULAR",IF(P932&lt;=94,"BUENO","MUY BUENO")))</f>
        <v>DEFICIENTE</v>
      </c>
    </row>
    <row r="933" spans="1:17" ht="108" x14ac:dyDescent="0.25">
      <c r="A933" s="301"/>
      <c r="B933" s="303"/>
      <c r="C933" s="111" t="s">
        <v>201</v>
      </c>
      <c r="D933" s="112" t="s">
        <v>202</v>
      </c>
      <c r="E933" s="98" t="s">
        <v>203</v>
      </c>
      <c r="F933" s="106" t="s">
        <v>204</v>
      </c>
      <c r="G933" s="109" t="s">
        <v>205</v>
      </c>
      <c r="H933" s="113" t="s">
        <v>101</v>
      </c>
      <c r="I933" s="305"/>
      <c r="J933" s="34"/>
      <c r="K933" s="34"/>
      <c r="L933" s="63" t="e">
        <f t="shared" si="124"/>
        <v>#DIV/0!</v>
      </c>
      <c r="M933" s="62" t="e">
        <f t="shared" si="125"/>
        <v>#DIV/0!</v>
      </c>
      <c r="N933" s="87">
        <f t="shared" si="126"/>
        <v>0</v>
      </c>
      <c r="O933" s="87">
        <f t="shared" si="127"/>
        <v>0</v>
      </c>
      <c r="P933" s="87" t="e">
        <f>ROUND(((O933/N933)*100),0)</f>
        <v>#DIV/0!</v>
      </c>
      <c r="Q933" s="87" t="e">
        <f>IF(P933&lt;=84,"DEFICIENTE",IF(P933&lt;=89,"REGULAR",IF(P933&lt;=94,"BUENO","MUY BUENO")))</f>
        <v>#DIV/0!</v>
      </c>
    </row>
    <row r="934" spans="1:17" ht="120" x14ac:dyDescent="0.25">
      <c r="A934" s="301"/>
      <c r="B934" s="303"/>
      <c r="C934" s="107" t="s">
        <v>206</v>
      </c>
      <c r="D934" s="108" t="s">
        <v>207</v>
      </c>
      <c r="E934" s="98" t="s">
        <v>208</v>
      </c>
      <c r="F934" s="106" t="s">
        <v>209</v>
      </c>
      <c r="G934" s="109" t="s">
        <v>210</v>
      </c>
      <c r="H934" s="114" t="s">
        <v>211</v>
      </c>
      <c r="I934" s="305"/>
      <c r="J934" s="34"/>
      <c r="K934" s="34"/>
      <c r="L934" s="63" t="e">
        <f t="shared" si="124"/>
        <v>#DIV/0!</v>
      </c>
      <c r="M934" s="62" t="e">
        <f t="shared" si="125"/>
        <v>#DIV/0!</v>
      </c>
      <c r="N934" s="86">
        <f t="shared" si="126"/>
        <v>0</v>
      </c>
      <c r="O934" s="86">
        <f t="shared" si="127"/>
        <v>0</v>
      </c>
      <c r="P934" s="86" t="e">
        <f>ROUND(((O934/N934)*100),0)</f>
        <v>#DIV/0!</v>
      </c>
      <c r="Q934" s="86" t="e">
        <f>IF(P934&lt;=84,"DEFICIENTE",IF(P934&lt;=89,"REGULAR",IF(P934&lt;=94,"BUENO","MUY BUENO")))</f>
        <v>#DIV/0!</v>
      </c>
    </row>
    <row r="935" spans="1:17" ht="60" x14ac:dyDescent="0.25">
      <c r="A935" s="300" t="s">
        <v>102</v>
      </c>
      <c r="B935" s="306" t="s">
        <v>212</v>
      </c>
      <c r="C935" s="307" t="s">
        <v>213</v>
      </c>
      <c r="D935" s="308" t="s">
        <v>214</v>
      </c>
      <c r="E935" s="98" t="s">
        <v>215</v>
      </c>
      <c r="F935" s="106" t="s">
        <v>216</v>
      </c>
      <c r="G935" s="100" t="s">
        <v>217</v>
      </c>
      <c r="H935" s="309" t="s">
        <v>103</v>
      </c>
      <c r="I935" s="310" t="s">
        <v>104</v>
      </c>
      <c r="J935" s="34"/>
      <c r="K935" s="34"/>
      <c r="L935" s="63" t="e">
        <f t="shared" si="124"/>
        <v>#DIV/0!</v>
      </c>
      <c r="M935" s="62" t="e">
        <f t="shared" si="125"/>
        <v>#DIV/0!</v>
      </c>
      <c r="N935" s="312">
        <f>J936</f>
        <v>0</v>
      </c>
      <c r="O935" s="312">
        <f>K936</f>
        <v>0</v>
      </c>
      <c r="P935" s="312" t="e">
        <f>ROUND(((O935/N935)*100),0)</f>
        <v>#DIV/0!</v>
      </c>
      <c r="Q935" s="312" t="e">
        <f>IF(P935&lt;=84,"DEFICIENTE",IF(P935&lt;=89,"REGULAR",IF(P935&lt;=94,"BUENO","MUY BUENO")))</f>
        <v>#DIV/0!</v>
      </c>
    </row>
    <row r="936" spans="1:17" ht="60" x14ac:dyDescent="0.25">
      <c r="A936" s="301"/>
      <c r="B936" s="306"/>
      <c r="C936" s="307"/>
      <c r="D936" s="308"/>
      <c r="E936" s="98" t="s">
        <v>218</v>
      </c>
      <c r="F936" s="106" t="s">
        <v>219</v>
      </c>
      <c r="G936" s="100" t="s">
        <v>220</v>
      </c>
      <c r="H936" s="309"/>
      <c r="I936" s="311"/>
      <c r="J936" s="34"/>
      <c r="K936" s="34"/>
      <c r="L936" s="63" t="e">
        <f t="shared" si="124"/>
        <v>#DIV/0!</v>
      </c>
      <c r="M936" s="62" t="e">
        <f t="shared" si="125"/>
        <v>#DIV/0!</v>
      </c>
      <c r="N936" s="313"/>
      <c r="O936" s="313"/>
      <c r="P936" s="313"/>
      <c r="Q936" s="313"/>
    </row>
    <row r="937" spans="1:17" ht="89.25" x14ac:dyDescent="0.25">
      <c r="A937" s="301"/>
      <c r="B937" s="306"/>
      <c r="C937" s="107" t="s">
        <v>221</v>
      </c>
      <c r="D937" s="108" t="s">
        <v>222</v>
      </c>
      <c r="E937" s="115" t="s">
        <v>223</v>
      </c>
      <c r="F937" s="106" t="s">
        <v>224</v>
      </c>
      <c r="G937" s="109" t="s">
        <v>225</v>
      </c>
      <c r="H937" s="116" t="s">
        <v>105</v>
      </c>
      <c r="I937" s="311"/>
      <c r="J937" s="34"/>
      <c r="K937" s="34"/>
      <c r="L937" s="63" t="e">
        <f t="shared" si="124"/>
        <v>#DIV/0!</v>
      </c>
      <c r="M937" s="34" t="e">
        <f t="shared" si="125"/>
        <v>#DIV/0!</v>
      </c>
      <c r="N937" s="86">
        <f>J937</f>
        <v>0</v>
      </c>
      <c r="O937" s="86">
        <f>K937</f>
        <v>0</v>
      </c>
      <c r="P937" s="86" t="e">
        <f>ROUND(((O937/N937)*100),0)</f>
        <v>#DIV/0!</v>
      </c>
      <c r="Q937" s="86" t="e">
        <f>IF(P937&lt;=84,"DEFICIENTE",IF(P937&lt;=89,"REGULAR",IF(P937&lt;=94,"BUENO","MUY BUENO")))</f>
        <v>#DIV/0!</v>
      </c>
    </row>
    <row r="938" spans="1:17" ht="16.5" x14ac:dyDescent="0.25">
      <c r="A938" s="36" t="s">
        <v>106</v>
      </c>
      <c r="B938" s="37"/>
      <c r="C938" s="38"/>
      <c r="D938" s="39"/>
      <c r="E938" s="40"/>
      <c r="F938" s="41"/>
      <c r="G938" s="42"/>
      <c r="H938" s="42"/>
      <c r="I938" s="43"/>
      <c r="J938" s="34"/>
      <c r="K938" s="34"/>
      <c r="L938" s="25"/>
      <c r="M938" s="34"/>
      <c r="N938" s="83"/>
      <c r="O938" s="83"/>
      <c r="P938" s="83"/>
      <c r="Q938" s="83"/>
    </row>
    <row r="939" spans="1:17" ht="25.5" x14ac:dyDescent="0.25">
      <c r="A939" s="314" t="s">
        <v>226</v>
      </c>
      <c r="B939" s="317" t="s">
        <v>107</v>
      </c>
      <c r="C939" s="44" t="s">
        <v>227</v>
      </c>
      <c r="D939" s="45" t="s">
        <v>108</v>
      </c>
      <c r="E939" s="117" t="s">
        <v>228</v>
      </c>
      <c r="F939" s="118" t="s">
        <v>229</v>
      </c>
      <c r="G939" s="119" t="s">
        <v>94</v>
      </c>
      <c r="H939" s="120" t="s">
        <v>94</v>
      </c>
      <c r="I939" s="320" t="s">
        <v>109</v>
      </c>
      <c r="J939" s="34"/>
      <c r="K939" s="34"/>
      <c r="L939" s="25" t="e">
        <f>ROUND(((K939/J939)*100),0)</f>
        <v>#DIV/0!</v>
      </c>
      <c r="M939" s="34" t="e">
        <f>IF(L939&lt;=84,"DEFICIENTE",IF(L939&lt;=89,"REGULAR",IF(L939&lt;=94,"BUENO","MUY BUENO")))</f>
        <v>#DIV/0!</v>
      </c>
      <c r="N939" s="6">
        <f>J939</f>
        <v>0</v>
      </c>
      <c r="O939" s="6">
        <f>K939</f>
        <v>0</v>
      </c>
      <c r="P939" s="6" t="e">
        <f>ROUND(((O939/N939)*100),0)</f>
        <v>#DIV/0!</v>
      </c>
      <c r="Q939" s="6" t="e">
        <f>IF(P939&lt;=84,"DEFICIENTE",IF(P939&lt;=89,"REGULAR",IF(P939&lt;=94,"BUENO","MUY BUENO")))</f>
        <v>#DIV/0!</v>
      </c>
    </row>
    <row r="940" spans="1:17" ht="25.5" x14ac:dyDescent="0.25">
      <c r="A940" s="315"/>
      <c r="B940" s="318"/>
      <c r="C940" s="323" t="s">
        <v>230</v>
      </c>
      <c r="D940" s="326" t="s">
        <v>110</v>
      </c>
      <c r="E940" s="121" t="s">
        <v>231</v>
      </c>
      <c r="F940" s="106" t="s">
        <v>232</v>
      </c>
      <c r="G940" s="122" t="s">
        <v>17</v>
      </c>
      <c r="H940" s="327" t="s">
        <v>111</v>
      </c>
      <c r="I940" s="321"/>
      <c r="J940" s="34"/>
      <c r="K940" s="34"/>
      <c r="L940" s="63" t="e">
        <f>ROUND(((K940/J940)*100),0)</f>
        <v>#DIV/0!</v>
      </c>
      <c r="M940" s="62" t="e">
        <f>IF(L940&lt;=84,"DEFICIENTE",IF(L940&lt;=89,"REGULAR",IF(L940&lt;=94,"BUENO","MUY BUENO")))</f>
        <v>#DIV/0!</v>
      </c>
      <c r="N940" s="312">
        <f>J940</f>
        <v>0</v>
      </c>
      <c r="O940" s="312">
        <f>K940</f>
        <v>0</v>
      </c>
      <c r="P940" s="312" t="e">
        <f>ROUND(((O940/N940)*100),0)</f>
        <v>#DIV/0!</v>
      </c>
      <c r="Q940" s="312" t="e">
        <f>IF(P940&lt;=84,"DEFICIENTE",IF(P940&lt;=89,"REGULAR",IF(P940&lt;=94,"BUENO","MUY BUENO")))</f>
        <v>#DIV/0!</v>
      </c>
    </row>
    <row r="941" spans="1:17" ht="36" x14ac:dyDescent="0.25">
      <c r="A941" s="315"/>
      <c r="B941" s="318"/>
      <c r="C941" s="324"/>
      <c r="D941" s="326"/>
      <c r="E941" s="121" t="s">
        <v>233</v>
      </c>
      <c r="F941" s="106" t="s">
        <v>234</v>
      </c>
      <c r="G941" s="122" t="s">
        <v>17</v>
      </c>
      <c r="H941" s="327"/>
      <c r="I941" s="321"/>
      <c r="J941" s="34"/>
      <c r="K941" s="34"/>
      <c r="L941" s="63" t="e">
        <f>ROUND(((K941/J941)*100),0)</f>
        <v>#DIV/0!</v>
      </c>
      <c r="M941" s="62" t="e">
        <f>IF(L941&lt;=84,"DEFICIENTE",IF(L941&lt;=89,"REGULAR",IF(L941&lt;=94,"BUENO","MUY BUENO")))</f>
        <v>#DIV/0!</v>
      </c>
      <c r="N941" s="328"/>
      <c r="O941" s="328"/>
      <c r="P941" s="328"/>
      <c r="Q941" s="328"/>
    </row>
    <row r="942" spans="1:17" ht="36" x14ac:dyDescent="0.25">
      <c r="A942" s="315"/>
      <c r="B942" s="318"/>
      <c r="C942" s="324"/>
      <c r="D942" s="326"/>
      <c r="E942" s="121" t="s">
        <v>235</v>
      </c>
      <c r="F942" s="106" t="s">
        <v>236</v>
      </c>
      <c r="G942" s="122" t="s">
        <v>17</v>
      </c>
      <c r="H942" s="327"/>
      <c r="I942" s="321"/>
      <c r="J942" s="34"/>
      <c r="K942" s="34"/>
      <c r="L942" s="63" t="e">
        <f>ROUND(((K942/J942)*100),0)</f>
        <v>#DIV/0!</v>
      </c>
      <c r="M942" s="62" t="e">
        <f>IF(L942&lt;=84,"DEFICIENTE",IF(L942&lt;=89,"REGULAR",IF(L942&lt;=94,"BUENO","MUY BUENO")))</f>
        <v>#DIV/0!</v>
      </c>
      <c r="N942" s="328"/>
      <c r="O942" s="328"/>
      <c r="P942" s="328"/>
      <c r="Q942" s="328"/>
    </row>
    <row r="943" spans="1:17" ht="36" x14ac:dyDescent="0.25">
      <c r="A943" s="316"/>
      <c r="B943" s="319"/>
      <c r="C943" s="325"/>
      <c r="D943" s="326"/>
      <c r="E943" s="121" t="s">
        <v>237</v>
      </c>
      <c r="F943" s="106" t="s">
        <v>238</v>
      </c>
      <c r="G943" s="122" t="s">
        <v>17</v>
      </c>
      <c r="H943" s="327"/>
      <c r="I943" s="322"/>
      <c r="J943" s="34"/>
      <c r="K943" s="34"/>
      <c r="L943" s="63" t="e">
        <f>ROUND(((K943/J943)*100),0)</f>
        <v>#DIV/0!</v>
      </c>
      <c r="M943" s="62" t="e">
        <f>IF(L943&lt;=84,"DEFICIENTE",IF(L943&lt;=89,"REGULAR",IF(L943&lt;=94,"BUENO","MUY BUENO")))</f>
        <v>#DIV/0!</v>
      </c>
      <c r="N943" s="329"/>
      <c r="O943" s="329"/>
      <c r="P943" s="329"/>
      <c r="Q943" s="329"/>
    </row>
    <row r="945" spans="1:17" ht="18.75" x14ac:dyDescent="0.25">
      <c r="A945" s="46" t="s">
        <v>241</v>
      </c>
      <c r="B945" s="47"/>
      <c r="C945" s="48"/>
      <c r="D945" s="49"/>
      <c r="E945" s="47"/>
      <c r="F945" s="50"/>
      <c r="G945" s="51"/>
      <c r="H945" s="52"/>
      <c r="I945" s="53"/>
      <c r="J945" s="54"/>
      <c r="K945" s="54"/>
      <c r="L945" s="55"/>
      <c r="M945" s="58"/>
      <c r="N945" s="59"/>
      <c r="O945" s="59"/>
      <c r="P945" s="60"/>
      <c r="Q945" s="61"/>
    </row>
    <row r="946" spans="1:17" x14ac:dyDescent="0.25">
      <c r="A946" s="80" t="s">
        <v>91</v>
      </c>
      <c r="B946" s="64"/>
      <c r="C946" s="64"/>
      <c r="D946" s="64"/>
      <c r="E946" s="64"/>
      <c r="F946" s="64"/>
      <c r="G946" s="64"/>
      <c r="H946" s="64"/>
      <c r="I946" s="64"/>
      <c r="J946" s="64"/>
      <c r="K946" s="64"/>
      <c r="L946" s="64"/>
      <c r="M946" s="64"/>
      <c r="N946" s="65"/>
      <c r="O946" s="65"/>
      <c r="P946" s="66"/>
      <c r="Q946" s="67"/>
    </row>
    <row r="947" spans="1:17" ht="36" x14ac:dyDescent="0.25">
      <c r="A947" s="345" t="s">
        <v>12</v>
      </c>
      <c r="B947" s="347" t="s">
        <v>92</v>
      </c>
      <c r="C947" s="348" t="s">
        <v>150</v>
      </c>
      <c r="D947" s="349" t="s">
        <v>93</v>
      </c>
      <c r="E947" s="101" t="s">
        <v>151</v>
      </c>
      <c r="F947" s="102" t="s">
        <v>152</v>
      </c>
      <c r="G947" s="100" t="s">
        <v>153</v>
      </c>
      <c r="H947" s="351" t="s">
        <v>94</v>
      </c>
      <c r="I947" s="352" t="s">
        <v>95</v>
      </c>
      <c r="J947" s="92"/>
      <c r="K947" s="62"/>
      <c r="L947" s="63" t="e">
        <f>ROUND(((K947/J947)*100),0)</f>
        <v>#DIV/0!</v>
      </c>
      <c r="M947" s="62" t="e">
        <f>IF(L947&lt;=84,"DEFICIENTE",IF(L947&lt;=89,"REGULAR",IF(L947&lt;=94,"BUENO","MUY BUENO")))</f>
        <v>#DIV/0!</v>
      </c>
      <c r="N947" s="355">
        <f>J947</f>
        <v>0</v>
      </c>
      <c r="O947" s="355">
        <f>K947</f>
        <v>0</v>
      </c>
      <c r="P947" s="355" t="e">
        <f>ROUND(((O947/N947)*100),0)</f>
        <v>#DIV/0!</v>
      </c>
      <c r="Q947" s="355" t="e">
        <f>IF(P947&lt;=84,"DEFICIENTE",IF(P947&lt;=89,"REGULAR",IF(P947&lt;=94,"BUENO","MUY BUENO")))</f>
        <v>#DIV/0!</v>
      </c>
    </row>
    <row r="948" spans="1:17" ht="60" x14ac:dyDescent="0.25">
      <c r="A948" s="345"/>
      <c r="B948" s="347"/>
      <c r="C948" s="348"/>
      <c r="D948" s="350"/>
      <c r="E948" s="103" t="s">
        <v>154</v>
      </c>
      <c r="F948" s="94" t="s">
        <v>142</v>
      </c>
      <c r="G948" s="104" t="s">
        <v>153</v>
      </c>
      <c r="H948" s="351"/>
      <c r="I948" s="353"/>
      <c r="J948" s="93"/>
      <c r="K948" s="56"/>
      <c r="L948" s="57"/>
      <c r="M948" s="56"/>
      <c r="N948" s="356"/>
      <c r="O948" s="356"/>
      <c r="P948" s="356"/>
      <c r="Q948" s="356"/>
    </row>
    <row r="949" spans="1:17" ht="60" x14ac:dyDescent="0.25">
      <c r="A949" s="345"/>
      <c r="B949" s="347"/>
      <c r="C949" s="357" t="s">
        <v>155</v>
      </c>
      <c r="D949" s="360" t="s">
        <v>96</v>
      </c>
      <c r="E949" s="95" t="s">
        <v>143</v>
      </c>
      <c r="F949" s="96" t="s">
        <v>144</v>
      </c>
      <c r="G949" s="97" t="s">
        <v>145</v>
      </c>
      <c r="H949" s="363" t="s">
        <v>94</v>
      </c>
      <c r="I949" s="353"/>
      <c r="J949" s="93"/>
      <c r="K949" s="56"/>
      <c r="L949" s="57"/>
      <c r="M949" s="56"/>
      <c r="N949" s="355">
        <f>J951</f>
        <v>0</v>
      </c>
      <c r="O949" s="355">
        <f>K951</f>
        <v>0</v>
      </c>
      <c r="P949" s="355" t="e">
        <f>ROUND(((O949/N949)*100),0)</f>
        <v>#DIV/0!</v>
      </c>
      <c r="Q949" s="355" t="e">
        <f>IF(P949&lt;=84,"DEFICIENTE",IF(P949&lt;=89,"REGULAR",IF(P949&lt;=94,"BUENO","MUY BUENO")))</f>
        <v>#DIV/0!</v>
      </c>
    </row>
    <row r="950" spans="1:17" ht="48" x14ac:dyDescent="0.25">
      <c r="A950" s="345"/>
      <c r="B950" s="347"/>
      <c r="C950" s="358"/>
      <c r="D950" s="361"/>
      <c r="E950" s="95" t="s">
        <v>146</v>
      </c>
      <c r="F950" s="96" t="s">
        <v>147</v>
      </c>
      <c r="G950" s="97" t="s">
        <v>145</v>
      </c>
      <c r="H950" s="363"/>
      <c r="I950" s="353"/>
      <c r="J950" s="93"/>
      <c r="K950" s="56"/>
      <c r="L950" s="57"/>
      <c r="M950" s="56"/>
      <c r="N950" s="364"/>
      <c r="O950" s="364"/>
      <c r="P950" s="364"/>
      <c r="Q950" s="364"/>
    </row>
    <row r="951" spans="1:17" ht="60" x14ac:dyDescent="0.25">
      <c r="A951" s="346"/>
      <c r="B951" s="347"/>
      <c r="C951" s="359"/>
      <c r="D951" s="362"/>
      <c r="E951" s="98" t="s">
        <v>148</v>
      </c>
      <c r="F951" s="99" t="s">
        <v>149</v>
      </c>
      <c r="G951" s="100" t="s">
        <v>145</v>
      </c>
      <c r="H951" s="363"/>
      <c r="I951" s="354"/>
      <c r="J951" s="93"/>
      <c r="K951" s="34"/>
      <c r="L951" s="63" t="e">
        <f t="shared" ref="L951:L966" si="128">ROUND(((K951/J951)*100),0)</f>
        <v>#DIV/0!</v>
      </c>
      <c r="M951" s="34"/>
      <c r="N951" s="356"/>
      <c r="O951" s="356"/>
      <c r="P951" s="356"/>
      <c r="Q951" s="356"/>
    </row>
    <row r="952" spans="1:17" ht="24" x14ac:dyDescent="0.25">
      <c r="A952" s="300" t="s">
        <v>14</v>
      </c>
      <c r="B952" s="365" t="s">
        <v>156</v>
      </c>
      <c r="C952" s="323" t="s">
        <v>157</v>
      </c>
      <c r="D952" s="368" t="s">
        <v>158</v>
      </c>
      <c r="E952" s="98" t="s">
        <v>159</v>
      </c>
      <c r="F952" s="105" t="s">
        <v>160</v>
      </c>
      <c r="G952" s="100" t="s">
        <v>161</v>
      </c>
      <c r="H952" s="351" t="s">
        <v>97</v>
      </c>
      <c r="I952" s="304" t="s">
        <v>98</v>
      </c>
      <c r="J952" s="93"/>
      <c r="K952" s="34"/>
      <c r="L952" s="63" t="e">
        <f t="shared" si="128"/>
        <v>#DIV/0!</v>
      </c>
      <c r="M952" s="62" t="e">
        <f t="shared" ref="M952:M966" si="129">IF(L952&lt;=84,"DEFICIENTE",IF(L952&lt;=89,"REGULAR",IF(L952&lt;=94,"BUENO","MUY BUENO")))</f>
        <v>#DIV/0!</v>
      </c>
      <c r="N952" s="330">
        <f>J954</f>
        <v>0</v>
      </c>
      <c r="O952" s="330">
        <f>K954</f>
        <v>0</v>
      </c>
      <c r="P952" s="338" t="e">
        <f>ROUND(((O952/N952)*100),0)</f>
        <v>#DIV/0!</v>
      </c>
      <c r="Q952" s="338" t="e">
        <f>IF(P952&lt;=84,"DEFICIENTE",IF(P952&lt;=89,"REGULAR",IF(P952&lt;=94,"BUENO","MUY BUENO")))</f>
        <v>#DIV/0!</v>
      </c>
    </row>
    <row r="953" spans="1:17" ht="36" x14ac:dyDescent="0.25">
      <c r="A953" s="301"/>
      <c r="B953" s="366"/>
      <c r="C953" s="324"/>
      <c r="D953" s="349"/>
      <c r="E953" s="98" t="s">
        <v>162</v>
      </c>
      <c r="F953" s="105" t="s">
        <v>163</v>
      </c>
      <c r="G953" s="100" t="s">
        <v>164</v>
      </c>
      <c r="H953" s="351"/>
      <c r="I953" s="305"/>
      <c r="J953" s="93"/>
      <c r="K953" s="34"/>
      <c r="L953" s="63" t="e">
        <f t="shared" si="128"/>
        <v>#DIV/0!</v>
      </c>
      <c r="M953" s="62" t="e">
        <f t="shared" si="129"/>
        <v>#DIV/0!</v>
      </c>
      <c r="N953" s="331"/>
      <c r="O953" s="331"/>
      <c r="P953" s="339"/>
      <c r="Q953" s="339"/>
    </row>
    <row r="954" spans="1:17" ht="36" x14ac:dyDescent="0.25">
      <c r="A954" s="301"/>
      <c r="B954" s="366"/>
      <c r="C954" s="324"/>
      <c r="D954" s="349"/>
      <c r="E954" s="98" t="s">
        <v>165</v>
      </c>
      <c r="F954" s="105" t="s">
        <v>166</v>
      </c>
      <c r="G954" s="100" t="s">
        <v>167</v>
      </c>
      <c r="H954" s="351"/>
      <c r="I954" s="305"/>
      <c r="J954" s="93"/>
      <c r="K954" s="34"/>
      <c r="L954" s="63" t="e">
        <f t="shared" si="128"/>
        <v>#DIV/0!</v>
      </c>
      <c r="M954" s="62" t="e">
        <f t="shared" si="129"/>
        <v>#DIV/0!</v>
      </c>
      <c r="N954" s="331"/>
      <c r="O954" s="331"/>
      <c r="P954" s="339"/>
      <c r="Q954" s="339"/>
    </row>
    <row r="955" spans="1:17" ht="48" x14ac:dyDescent="0.25">
      <c r="A955" s="301"/>
      <c r="B955" s="366"/>
      <c r="C955" s="357" t="s">
        <v>168</v>
      </c>
      <c r="D955" s="308" t="s">
        <v>169</v>
      </c>
      <c r="E955" s="98" t="s">
        <v>170</v>
      </c>
      <c r="F955" s="105" t="s">
        <v>171</v>
      </c>
      <c r="G955" s="100" t="s">
        <v>172</v>
      </c>
      <c r="H955" s="363" t="s">
        <v>173</v>
      </c>
      <c r="I955" s="305"/>
      <c r="J955" s="93"/>
      <c r="K955" s="34"/>
      <c r="L955" s="63" t="e">
        <f t="shared" si="128"/>
        <v>#DIV/0!</v>
      </c>
      <c r="M955" s="62" t="e">
        <f t="shared" si="129"/>
        <v>#DIV/0!</v>
      </c>
      <c r="N955" s="330">
        <f>J955</f>
        <v>0</v>
      </c>
      <c r="O955" s="330">
        <f>K955</f>
        <v>0</v>
      </c>
      <c r="P955" s="330" t="e">
        <f>ROUND(((O955/N955)*100),0)</f>
        <v>#DIV/0!</v>
      </c>
      <c r="Q955" s="330" t="e">
        <f>IF(P955&lt;=84,"DEFICIENTE",IF(P955&lt;=89,"REGULAR",IF(P955&lt;=94,"BUENO","MUY BUENO")))</f>
        <v>#DIV/0!</v>
      </c>
    </row>
    <row r="956" spans="1:17" ht="72" x14ac:dyDescent="0.25">
      <c r="A956" s="301"/>
      <c r="B956" s="366"/>
      <c r="C956" s="358"/>
      <c r="D956" s="308"/>
      <c r="E956" s="98" t="s">
        <v>174</v>
      </c>
      <c r="F956" s="105" t="s">
        <v>175</v>
      </c>
      <c r="G956" s="100" t="s">
        <v>176</v>
      </c>
      <c r="H956" s="363"/>
      <c r="I956" s="305"/>
      <c r="J956" s="93"/>
      <c r="K956" s="34"/>
      <c r="L956" s="63" t="e">
        <f t="shared" si="128"/>
        <v>#DIV/0!</v>
      </c>
      <c r="M956" s="62" t="e">
        <f t="shared" si="129"/>
        <v>#DIV/0!</v>
      </c>
      <c r="N956" s="331"/>
      <c r="O956" s="331"/>
      <c r="P956" s="331"/>
      <c r="Q956" s="331"/>
    </row>
    <row r="957" spans="1:17" ht="72" x14ac:dyDescent="0.25">
      <c r="A957" s="301"/>
      <c r="B957" s="366"/>
      <c r="C957" s="332" t="s">
        <v>177</v>
      </c>
      <c r="D957" s="334" t="s">
        <v>178</v>
      </c>
      <c r="E957" s="98" t="s">
        <v>179</v>
      </c>
      <c r="F957" s="105" t="s">
        <v>180</v>
      </c>
      <c r="G957" s="100" t="s">
        <v>176</v>
      </c>
      <c r="H957" s="336" t="s">
        <v>181</v>
      </c>
      <c r="I957" s="305"/>
      <c r="J957" s="93"/>
      <c r="K957" s="68"/>
      <c r="L957" s="63" t="e">
        <f t="shared" si="128"/>
        <v>#DIV/0!</v>
      </c>
      <c r="M957" s="62" t="e">
        <f t="shared" si="129"/>
        <v>#DIV/0!</v>
      </c>
      <c r="N957" s="338">
        <f>J957</f>
        <v>0</v>
      </c>
      <c r="O957" s="338">
        <f>K957</f>
        <v>0</v>
      </c>
      <c r="P957" s="330" t="e">
        <f>ROUND(((O957/N957)*100),0)</f>
        <v>#DIV/0!</v>
      </c>
      <c r="Q957" s="330" t="e">
        <f>IF(P957&lt;=84,"DEFICIENTE",IF(P957&lt;=89,"REGULAR",IF(P957&lt;=94,"BUENO","MUY BUENO")))</f>
        <v>#DIV/0!</v>
      </c>
    </row>
    <row r="958" spans="1:17" ht="36" x14ac:dyDescent="0.25">
      <c r="A958" s="301"/>
      <c r="B958" s="367"/>
      <c r="C958" s="333"/>
      <c r="D958" s="335"/>
      <c r="E958" s="98" t="s">
        <v>182</v>
      </c>
      <c r="F958" s="105" t="s">
        <v>183</v>
      </c>
      <c r="G958" s="100" t="s">
        <v>184</v>
      </c>
      <c r="H958" s="337"/>
      <c r="I958" s="305"/>
      <c r="J958" s="93"/>
      <c r="K958" s="68"/>
      <c r="L958" s="63" t="e">
        <f t="shared" si="128"/>
        <v>#DIV/0!</v>
      </c>
      <c r="M958" s="62" t="e">
        <f t="shared" si="129"/>
        <v>#DIV/0!</v>
      </c>
      <c r="N958" s="339"/>
      <c r="O958" s="339"/>
      <c r="P958" s="331"/>
      <c r="Q958" s="331"/>
    </row>
    <row r="959" spans="1:17" ht="60" x14ac:dyDescent="0.25">
      <c r="A959" s="300" t="s">
        <v>15</v>
      </c>
      <c r="B959" s="340" t="s">
        <v>185</v>
      </c>
      <c r="C959" s="307" t="s">
        <v>186</v>
      </c>
      <c r="D959" s="308" t="s">
        <v>187</v>
      </c>
      <c r="E959" s="98" t="s">
        <v>188</v>
      </c>
      <c r="F959" s="106" t="s">
        <v>189</v>
      </c>
      <c r="G959" s="100" t="s">
        <v>190</v>
      </c>
      <c r="H959" s="342" t="s">
        <v>191</v>
      </c>
      <c r="I959" s="343" t="s">
        <v>99</v>
      </c>
      <c r="J959" s="93"/>
      <c r="K959" s="68"/>
      <c r="L959" s="63" t="e">
        <f t="shared" si="128"/>
        <v>#DIV/0!</v>
      </c>
      <c r="M959" s="62" t="e">
        <f t="shared" si="129"/>
        <v>#DIV/0!</v>
      </c>
      <c r="N959" s="338">
        <f>J959</f>
        <v>0</v>
      </c>
      <c r="O959" s="338">
        <f>K959</f>
        <v>0</v>
      </c>
      <c r="P959" s="330" t="e">
        <f>ROUND(((O959/N959)*100),0)</f>
        <v>#DIV/0!</v>
      </c>
      <c r="Q959" s="330" t="e">
        <f>IF(P959&lt;=84,"DEFICIENTE",IF(P959&lt;=89,"REGULAR",IF(P959&lt;=94,"BUENO","MUY BUENO")))</f>
        <v>#DIV/0!</v>
      </c>
    </row>
    <row r="960" spans="1:17" ht="36" x14ac:dyDescent="0.25">
      <c r="A960" s="301"/>
      <c r="B960" s="341"/>
      <c r="C960" s="307"/>
      <c r="D960" s="308"/>
      <c r="E960" s="98" t="s">
        <v>192</v>
      </c>
      <c r="F960" s="106" t="s">
        <v>193</v>
      </c>
      <c r="G960" s="100" t="s">
        <v>194</v>
      </c>
      <c r="H960" s="342"/>
      <c r="I960" s="344"/>
      <c r="J960" s="93"/>
      <c r="K960" s="68"/>
      <c r="L960" s="63" t="e">
        <f t="shared" si="128"/>
        <v>#DIV/0!</v>
      </c>
      <c r="M960" s="62" t="e">
        <f t="shared" si="129"/>
        <v>#DIV/0!</v>
      </c>
      <c r="N960" s="339"/>
      <c r="O960" s="339"/>
      <c r="P960" s="331"/>
      <c r="Q960" s="331"/>
    </row>
    <row r="961" spans="1:17" ht="72" x14ac:dyDescent="0.25">
      <c r="A961" s="300" t="s">
        <v>16</v>
      </c>
      <c r="B961" s="302" t="s">
        <v>195</v>
      </c>
      <c r="C961" s="107" t="s">
        <v>196</v>
      </c>
      <c r="D961" s="108" t="s">
        <v>197</v>
      </c>
      <c r="E961" s="98" t="s">
        <v>198</v>
      </c>
      <c r="F961" s="106" t="s">
        <v>199</v>
      </c>
      <c r="G961" s="109" t="s">
        <v>200</v>
      </c>
      <c r="H961" s="110" t="s">
        <v>100</v>
      </c>
      <c r="I961" s="304" t="s">
        <v>95</v>
      </c>
      <c r="J961" s="93">
        <v>2</v>
      </c>
      <c r="K961" s="34"/>
      <c r="L961" s="63">
        <f t="shared" si="128"/>
        <v>0</v>
      </c>
      <c r="M961" s="62" t="str">
        <f t="shared" si="129"/>
        <v>DEFICIENTE</v>
      </c>
      <c r="N961" s="87">
        <f t="shared" ref="N961:N963" si="130">J961</f>
        <v>2</v>
      </c>
      <c r="O961" s="87">
        <f t="shared" ref="O961:O963" si="131">K961</f>
        <v>0</v>
      </c>
      <c r="P961" s="87">
        <f>ROUND(((O961/N961)*100),0)</f>
        <v>0</v>
      </c>
      <c r="Q961" s="87" t="str">
        <f>IF(P961&lt;=84,"DEFICIENTE",IF(P961&lt;=89,"REGULAR",IF(P961&lt;=94,"BUENO","MUY BUENO")))</f>
        <v>DEFICIENTE</v>
      </c>
    </row>
    <row r="962" spans="1:17" ht="108" x14ac:dyDescent="0.25">
      <c r="A962" s="301"/>
      <c r="B962" s="303"/>
      <c r="C962" s="111" t="s">
        <v>201</v>
      </c>
      <c r="D962" s="112" t="s">
        <v>202</v>
      </c>
      <c r="E962" s="98" t="s">
        <v>203</v>
      </c>
      <c r="F962" s="106" t="s">
        <v>204</v>
      </c>
      <c r="G962" s="109" t="s">
        <v>205</v>
      </c>
      <c r="H962" s="113" t="s">
        <v>101</v>
      </c>
      <c r="I962" s="305"/>
      <c r="J962" s="34"/>
      <c r="K962" s="34"/>
      <c r="L962" s="63" t="e">
        <f t="shared" si="128"/>
        <v>#DIV/0!</v>
      </c>
      <c r="M962" s="62" t="e">
        <f t="shared" si="129"/>
        <v>#DIV/0!</v>
      </c>
      <c r="N962" s="87">
        <f t="shared" si="130"/>
        <v>0</v>
      </c>
      <c r="O962" s="87">
        <f t="shared" si="131"/>
        <v>0</v>
      </c>
      <c r="P962" s="87" t="e">
        <f>ROUND(((O962/N962)*100),0)</f>
        <v>#DIV/0!</v>
      </c>
      <c r="Q962" s="87" t="e">
        <f>IF(P962&lt;=84,"DEFICIENTE",IF(P962&lt;=89,"REGULAR",IF(P962&lt;=94,"BUENO","MUY BUENO")))</f>
        <v>#DIV/0!</v>
      </c>
    </row>
    <row r="963" spans="1:17" ht="120" x14ac:dyDescent="0.25">
      <c r="A963" s="301"/>
      <c r="B963" s="303"/>
      <c r="C963" s="107" t="s">
        <v>206</v>
      </c>
      <c r="D963" s="108" t="s">
        <v>207</v>
      </c>
      <c r="E963" s="98" t="s">
        <v>208</v>
      </c>
      <c r="F963" s="106" t="s">
        <v>209</v>
      </c>
      <c r="G963" s="109" t="s">
        <v>210</v>
      </c>
      <c r="H963" s="114" t="s">
        <v>211</v>
      </c>
      <c r="I963" s="305"/>
      <c r="J963" s="34"/>
      <c r="K963" s="34"/>
      <c r="L963" s="63" t="e">
        <f t="shared" si="128"/>
        <v>#DIV/0!</v>
      </c>
      <c r="M963" s="62" t="e">
        <f t="shared" si="129"/>
        <v>#DIV/0!</v>
      </c>
      <c r="N963" s="86">
        <f t="shared" si="130"/>
        <v>0</v>
      </c>
      <c r="O963" s="86">
        <f t="shared" si="131"/>
        <v>0</v>
      </c>
      <c r="P963" s="86" t="e">
        <f>ROUND(((O963/N963)*100),0)</f>
        <v>#DIV/0!</v>
      </c>
      <c r="Q963" s="86" t="e">
        <f>IF(P963&lt;=84,"DEFICIENTE",IF(P963&lt;=89,"REGULAR",IF(P963&lt;=94,"BUENO","MUY BUENO")))</f>
        <v>#DIV/0!</v>
      </c>
    </row>
    <row r="964" spans="1:17" ht="60" x14ac:dyDescent="0.25">
      <c r="A964" s="300" t="s">
        <v>102</v>
      </c>
      <c r="B964" s="306" t="s">
        <v>212</v>
      </c>
      <c r="C964" s="307" t="s">
        <v>213</v>
      </c>
      <c r="D964" s="308" t="s">
        <v>214</v>
      </c>
      <c r="E964" s="98" t="s">
        <v>215</v>
      </c>
      <c r="F964" s="106" t="s">
        <v>216</v>
      </c>
      <c r="G964" s="100" t="s">
        <v>217</v>
      </c>
      <c r="H964" s="309" t="s">
        <v>103</v>
      </c>
      <c r="I964" s="310" t="s">
        <v>104</v>
      </c>
      <c r="J964" s="34"/>
      <c r="K964" s="34"/>
      <c r="L964" s="63" t="e">
        <f t="shared" si="128"/>
        <v>#DIV/0!</v>
      </c>
      <c r="M964" s="62" t="e">
        <f t="shared" si="129"/>
        <v>#DIV/0!</v>
      </c>
      <c r="N964" s="312">
        <f>J965</f>
        <v>0</v>
      </c>
      <c r="O964" s="312">
        <f>K965</f>
        <v>0</v>
      </c>
      <c r="P964" s="312" t="e">
        <f>ROUND(((O964/N964)*100),0)</f>
        <v>#DIV/0!</v>
      </c>
      <c r="Q964" s="312" t="e">
        <f>IF(P964&lt;=84,"DEFICIENTE",IF(P964&lt;=89,"REGULAR",IF(P964&lt;=94,"BUENO","MUY BUENO")))</f>
        <v>#DIV/0!</v>
      </c>
    </row>
    <row r="965" spans="1:17" ht="60" x14ac:dyDescent="0.25">
      <c r="A965" s="301"/>
      <c r="B965" s="306"/>
      <c r="C965" s="307"/>
      <c r="D965" s="308"/>
      <c r="E965" s="98" t="s">
        <v>218</v>
      </c>
      <c r="F965" s="106" t="s">
        <v>219</v>
      </c>
      <c r="G965" s="100" t="s">
        <v>220</v>
      </c>
      <c r="H965" s="309"/>
      <c r="I965" s="311"/>
      <c r="J965" s="34"/>
      <c r="K965" s="34"/>
      <c r="L965" s="63" t="e">
        <f t="shared" si="128"/>
        <v>#DIV/0!</v>
      </c>
      <c r="M965" s="62" t="e">
        <f t="shared" si="129"/>
        <v>#DIV/0!</v>
      </c>
      <c r="N965" s="313"/>
      <c r="O965" s="313"/>
      <c r="P965" s="313"/>
      <c r="Q965" s="313"/>
    </row>
    <row r="966" spans="1:17" ht="89.25" x14ac:dyDescent="0.25">
      <c r="A966" s="301"/>
      <c r="B966" s="306"/>
      <c r="C966" s="107" t="s">
        <v>221</v>
      </c>
      <c r="D966" s="108" t="s">
        <v>222</v>
      </c>
      <c r="E966" s="115" t="s">
        <v>223</v>
      </c>
      <c r="F966" s="106" t="s">
        <v>224</v>
      </c>
      <c r="G966" s="109" t="s">
        <v>225</v>
      </c>
      <c r="H966" s="116" t="s">
        <v>105</v>
      </c>
      <c r="I966" s="311"/>
      <c r="J966" s="34"/>
      <c r="K966" s="34"/>
      <c r="L966" s="63" t="e">
        <f t="shared" si="128"/>
        <v>#DIV/0!</v>
      </c>
      <c r="M966" s="34" t="e">
        <f t="shared" si="129"/>
        <v>#DIV/0!</v>
      </c>
      <c r="N966" s="86">
        <f>J966</f>
        <v>0</v>
      </c>
      <c r="O966" s="86">
        <f>K966</f>
        <v>0</v>
      </c>
      <c r="P966" s="86" t="e">
        <f>ROUND(((O966/N966)*100),0)</f>
        <v>#DIV/0!</v>
      </c>
      <c r="Q966" s="86" t="e">
        <f>IF(P966&lt;=84,"DEFICIENTE",IF(P966&lt;=89,"REGULAR",IF(P966&lt;=94,"BUENO","MUY BUENO")))</f>
        <v>#DIV/0!</v>
      </c>
    </row>
    <row r="967" spans="1:17" ht="16.5" x14ac:dyDescent="0.25">
      <c r="A967" s="36" t="s">
        <v>106</v>
      </c>
      <c r="B967" s="37"/>
      <c r="C967" s="38"/>
      <c r="D967" s="39"/>
      <c r="E967" s="40"/>
      <c r="F967" s="41"/>
      <c r="G967" s="42"/>
      <c r="H967" s="42"/>
      <c r="I967" s="43"/>
      <c r="J967" s="34"/>
      <c r="K967" s="34"/>
      <c r="L967" s="25"/>
      <c r="M967" s="34"/>
      <c r="N967" s="83"/>
      <c r="O967" s="83"/>
      <c r="P967" s="83"/>
      <c r="Q967" s="83"/>
    </row>
    <row r="968" spans="1:17" ht="25.5" x14ac:dyDescent="0.25">
      <c r="A968" s="314" t="s">
        <v>226</v>
      </c>
      <c r="B968" s="317" t="s">
        <v>107</v>
      </c>
      <c r="C968" s="44" t="s">
        <v>227</v>
      </c>
      <c r="D968" s="45" t="s">
        <v>108</v>
      </c>
      <c r="E968" s="117" t="s">
        <v>228</v>
      </c>
      <c r="F968" s="118" t="s">
        <v>229</v>
      </c>
      <c r="G968" s="119" t="s">
        <v>94</v>
      </c>
      <c r="H968" s="120" t="s">
        <v>94</v>
      </c>
      <c r="I968" s="320" t="s">
        <v>109</v>
      </c>
      <c r="J968" s="34"/>
      <c r="K968" s="34"/>
      <c r="L968" s="25" t="e">
        <f>ROUND(((K968/J968)*100),0)</f>
        <v>#DIV/0!</v>
      </c>
      <c r="M968" s="34" t="e">
        <f>IF(L968&lt;=84,"DEFICIENTE",IF(L968&lt;=89,"REGULAR",IF(L968&lt;=94,"BUENO","MUY BUENO")))</f>
        <v>#DIV/0!</v>
      </c>
      <c r="N968" s="6">
        <f>J968</f>
        <v>0</v>
      </c>
      <c r="O968" s="6">
        <f>K968</f>
        <v>0</v>
      </c>
      <c r="P968" s="6" t="e">
        <f>ROUND(((O968/N968)*100),0)</f>
        <v>#DIV/0!</v>
      </c>
      <c r="Q968" s="6" t="e">
        <f>IF(P968&lt;=84,"DEFICIENTE",IF(P968&lt;=89,"REGULAR",IF(P968&lt;=94,"BUENO","MUY BUENO")))</f>
        <v>#DIV/0!</v>
      </c>
    </row>
    <row r="969" spans="1:17" ht="25.5" x14ac:dyDescent="0.25">
      <c r="A969" s="315"/>
      <c r="B969" s="318"/>
      <c r="C969" s="323" t="s">
        <v>230</v>
      </c>
      <c r="D969" s="326" t="s">
        <v>110</v>
      </c>
      <c r="E969" s="121" t="s">
        <v>231</v>
      </c>
      <c r="F969" s="106" t="s">
        <v>232</v>
      </c>
      <c r="G969" s="122" t="s">
        <v>17</v>
      </c>
      <c r="H969" s="327" t="s">
        <v>111</v>
      </c>
      <c r="I969" s="321"/>
      <c r="J969" s="34"/>
      <c r="K969" s="34"/>
      <c r="L969" s="63" t="e">
        <f>ROUND(((K969/J969)*100),0)</f>
        <v>#DIV/0!</v>
      </c>
      <c r="M969" s="62" t="e">
        <f>IF(L969&lt;=84,"DEFICIENTE",IF(L969&lt;=89,"REGULAR",IF(L969&lt;=94,"BUENO","MUY BUENO")))</f>
        <v>#DIV/0!</v>
      </c>
      <c r="N969" s="312">
        <f>J969</f>
        <v>0</v>
      </c>
      <c r="O969" s="312">
        <f>K969</f>
        <v>0</v>
      </c>
      <c r="P969" s="312" t="e">
        <f>ROUND(((O969/N969)*100),0)</f>
        <v>#DIV/0!</v>
      </c>
      <c r="Q969" s="312" t="e">
        <f>IF(P969&lt;=84,"DEFICIENTE",IF(P969&lt;=89,"REGULAR",IF(P969&lt;=94,"BUENO","MUY BUENO")))</f>
        <v>#DIV/0!</v>
      </c>
    </row>
    <row r="970" spans="1:17" ht="36" x14ac:dyDescent="0.25">
      <c r="A970" s="315"/>
      <c r="B970" s="318"/>
      <c r="C970" s="324"/>
      <c r="D970" s="326"/>
      <c r="E970" s="121" t="s">
        <v>233</v>
      </c>
      <c r="F970" s="106" t="s">
        <v>234</v>
      </c>
      <c r="G970" s="122" t="s">
        <v>17</v>
      </c>
      <c r="H970" s="327"/>
      <c r="I970" s="321"/>
      <c r="J970" s="34"/>
      <c r="K970" s="34"/>
      <c r="L970" s="63" t="e">
        <f>ROUND(((K970/J970)*100),0)</f>
        <v>#DIV/0!</v>
      </c>
      <c r="M970" s="62" t="e">
        <f>IF(L970&lt;=84,"DEFICIENTE",IF(L970&lt;=89,"REGULAR",IF(L970&lt;=94,"BUENO","MUY BUENO")))</f>
        <v>#DIV/0!</v>
      </c>
      <c r="N970" s="328"/>
      <c r="O970" s="328"/>
      <c r="P970" s="328"/>
      <c r="Q970" s="328"/>
    </row>
    <row r="971" spans="1:17" ht="36" x14ac:dyDescent="0.25">
      <c r="A971" s="315"/>
      <c r="B971" s="318"/>
      <c r="C971" s="324"/>
      <c r="D971" s="326"/>
      <c r="E971" s="121" t="s">
        <v>235</v>
      </c>
      <c r="F971" s="106" t="s">
        <v>236</v>
      </c>
      <c r="G971" s="122" t="s">
        <v>17</v>
      </c>
      <c r="H971" s="327"/>
      <c r="I971" s="321"/>
      <c r="J971" s="34"/>
      <c r="K971" s="34"/>
      <c r="L971" s="63" t="e">
        <f>ROUND(((K971/J971)*100),0)</f>
        <v>#DIV/0!</v>
      </c>
      <c r="M971" s="62" t="e">
        <f>IF(L971&lt;=84,"DEFICIENTE",IF(L971&lt;=89,"REGULAR",IF(L971&lt;=94,"BUENO","MUY BUENO")))</f>
        <v>#DIV/0!</v>
      </c>
      <c r="N971" s="328"/>
      <c r="O971" s="328"/>
      <c r="P971" s="328"/>
      <c r="Q971" s="328"/>
    </row>
    <row r="972" spans="1:17" ht="36" x14ac:dyDescent="0.25">
      <c r="A972" s="316"/>
      <c r="B972" s="319"/>
      <c r="C972" s="325"/>
      <c r="D972" s="326"/>
      <c r="E972" s="121" t="s">
        <v>237</v>
      </c>
      <c r="F972" s="106" t="s">
        <v>238</v>
      </c>
      <c r="G972" s="122" t="s">
        <v>17</v>
      </c>
      <c r="H972" s="327"/>
      <c r="I972" s="322"/>
      <c r="J972" s="34"/>
      <c r="K972" s="34"/>
      <c r="L972" s="63" t="e">
        <f>ROUND(((K972/J972)*100),0)</f>
        <v>#DIV/0!</v>
      </c>
      <c r="M972" s="62" t="e">
        <f>IF(L972&lt;=84,"DEFICIENTE",IF(L972&lt;=89,"REGULAR",IF(L972&lt;=94,"BUENO","MUY BUENO")))</f>
        <v>#DIV/0!</v>
      </c>
      <c r="N972" s="329"/>
      <c r="O972" s="329"/>
      <c r="P972" s="329"/>
      <c r="Q972" s="329"/>
    </row>
    <row r="974" spans="1:17" ht="18.75" x14ac:dyDescent="0.25">
      <c r="A974" s="46" t="s">
        <v>242</v>
      </c>
      <c r="B974" s="47"/>
      <c r="C974" s="48"/>
      <c r="D974" s="49"/>
      <c r="E974" s="47"/>
      <c r="F974" s="50"/>
      <c r="G974" s="51"/>
      <c r="H974" s="52"/>
      <c r="I974" s="53"/>
      <c r="J974" s="54"/>
      <c r="K974" s="54"/>
      <c r="L974" s="55"/>
      <c r="M974" s="58"/>
      <c r="N974" s="59"/>
      <c r="O974" s="59"/>
      <c r="P974" s="60"/>
      <c r="Q974" s="61"/>
    </row>
    <row r="975" spans="1:17" x14ac:dyDescent="0.25">
      <c r="A975" s="80" t="s">
        <v>91</v>
      </c>
      <c r="B975" s="64"/>
      <c r="C975" s="64"/>
      <c r="D975" s="64"/>
      <c r="E975" s="64"/>
      <c r="F975" s="64"/>
      <c r="G975" s="64"/>
      <c r="H975" s="64"/>
      <c r="I975" s="64"/>
      <c r="J975" s="64"/>
      <c r="K975" s="64"/>
      <c r="L975" s="64"/>
      <c r="M975" s="64"/>
      <c r="N975" s="65"/>
      <c r="O975" s="65"/>
      <c r="P975" s="66"/>
      <c r="Q975" s="67"/>
    </row>
    <row r="976" spans="1:17" ht="36" x14ac:dyDescent="0.25">
      <c r="A976" s="345" t="s">
        <v>12</v>
      </c>
      <c r="B976" s="347" t="s">
        <v>92</v>
      </c>
      <c r="C976" s="348" t="s">
        <v>150</v>
      </c>
      <c r="D976" s="349" t="s">
        <v>93</v>
      </c>
      <c r="E976" s="101" t="s">
        <v>151</v>
      </c>
      <c r="F976" s="102" t="s">
        <v>152</v>
      </c>
      <c r="G976" s="100" t="s">
        <v>153</v>
      </c>
      <c r="H976" s="351" t="s">
        <v>94</v>
      </c>
      <c r="I976" s="352" t="s">
        <v>95</v>
      </c>
      <c r="J976" s="92"/>
      <c r="K976" s="62"/>
      <c r="L976" s="63" t="e">
        <f>ROUND(((K976/J976)*100),0)</f>
        <v>#DIV/0!</v>
      </c>
      <c r="M976" s="62" t="e">
        <f>IF(L976&lt;=84,"DEFICIENTE",IF(L976&lt;=89,"REGULAR",IF(L976&lt;=94,"BUENO","MUY BUENO")))</f>
        <v>#DIV/0!</v>
      </c>
      <c r="N976" s="355">
        <f>J976</f>
        <v>0</v>
      </c>
      <c r="O976" s="355">
        <f>K976</f>
        <v>0</v>
      </c>
      <c r="P976" s="355" t="e">
        <f>ROUND(((O976/N976)*100),0)</f>
        <v>#DIV/0!</v>
      </c>
      <c r="Q976" s="355" t="e">
        <f>IF(P976&lt;=84,"DEFICIENTE",IF(P976&lt;=89,"REGULAR",IF(P976&lt;=94,"BUENO","MUY BUENO")))</f>
        <v>#DIV/0!</v>
      </c>
    </row>
    <row r="977" spans="1:17" ht="60" x14ac:dyDescent="0.25">
      <c r="A977" s="345"/>
      <c r="B977" s="347"/>
      <c r="C977" s="348"/>
      <c r="D977" s="350"/>
      <c r="E977" s="103" t="s">
        <v>154</v>
      </c>
      <c r="F977" s="94" t="s">
        <v>142</v>
      </c>
      <c r="G977" s="104" t="s">
        <v>153</v>
      </c>
      <c r="H977" s="351"/>
      <c r="I977" s="353"/>
      <c r="J977" s="93"/>
      <c r="K977" s="56"/>
      <c r="L977" s="57"/>
      <c r="M977" s="56"/>
      <c r="N977" s="356"/>
      <c r="O977" s="356"/>
      <c r="P977" s="356"/>
      <c r="Q977" s="356"/>
    </row>
    <row r="978" spans="1:17" ht="60" x14ac:dyDescent="0.25">
      <c r="A978" s="345"/>
      <c r="B978" s="347"/>
      <c r="C978" s="357" t="s">
        <v>155</v>
      </c>
      <c r="D978" s="360" t="s">
        <v>96</v>
      </c>
      <c r="E978" s="95" t="s">
        <v>143</v>
      </c>
      <c r="F978" s="96" t="s">
        <v>144</v>
      </c>
      <c r="G978" s="97" t="s">
        <v>145</v>
      </c>
      <c r="H978" s="363" t="s">
        <v>94</v>
      </c>
      <c r="I978" s="353"/>
      <c r="J978" s="93"/>
      <c r="K978" s="56"/>
      <c r="L978" s="57"/>
      <c r="M978" s="56"/>
      <c r="N978" s="355">
        <f>J980</f>
        <v>0</v>
      </c>
      <c r="O978" s="355">
        <f>K980</f>
        <v>0</v>
      </c>
      <c r="P978" s="355" t="e">
        <f>ROUND(((O978/N978)*100),0)</f>
        <v>#DIV/0!</v>
      </c>
      <c r="Q978" s="355" t="e">
        <f>IF(P978&lt;=84,"DEFICIENTE",IF(P978&lt;=89,"REGULAR",IF(P978&lt;=94,"BUENO","MUY BUENO")))</f>
        <v>#DIV/0!</v>
      </c>
    </row>
    <row r="979" spans="1:17" ht="48" x14ac:dyDescent="0.25">
      <c r="A979" s="345"/>
      <c r="B979" s="347"/>
      <c r="C979" s="358"/>
      <c r="D979" s="361"/>
      <c r="E979" s="95" t="s">
        <v>146</v>
      </c>
      <c r="F979" s="96" t="s">
        <v>147</v>
      </c>
      <c r="G979" s="97" t="s">
        <v>145</v>
      </c>
      <c r="H979" s="363"/>
      <c r="I979" s="353"/>
      <c r="J979" s="93"/>
      <c r="K979" s="56"/>
      <c r="L979" s="57"/>
      <c r="M979" s="56"/>
      <c r="N979" s="364"/>
      <c r="O979" s="364"/>
      <c r="P979" s="364"/>
      <c r="Q979" s="364"/>
    </row>
    <row r="980" spans="1:17" ht="60" x14ac:dyDescent="0.25">
      <c r="A980" s="346"/>
      <c r="B980" s="347"/>
      <c r="C980" s="359"/>
      <c r="D980" s="362"/>
      <c r="E980" s="98" t="s">
        <v>148</v>
      </c>
      <c r="F980" s="99" t="s">
        <v>149</v>
      </c>
      <c r="G980" s="100" t="s">
        <v>145</v>
      </c>
      <c r="H980" s="363"/>
      <c r="I980" s="354"/>
      <c r="J980" s="93"/>
      <c r="K980" s="34"/>
      <c r="L980" s="63" t="e">
        <f t="shared" ref="L980:L995" si="132">ROUND(((K980/J980)*100),0)</f>
        <v>#DIV/0!</v>
      </c>
      <c r="M980" s="34"/>
      <c r="N980" s="356"/>
      <c r="O980" s="356"/>
      <c r="P980" s="356"/>
      <c r="Q980" s="356"/>
    </row>
    <row r="981" spans="1:17" ht="24" x14ac:dyDescent="0.25">
      <c r="A981" s="300" t="s">
        <v>14</v>
      </c>
      <c r="B981" s="365" t="s">
        <v>156</v>
      </c>
      <c r="C981" s="323" t="s">
        <v>157</v>
      </c>
      <c r="D981" s="368" t="s">
        <v>158</v>
      </c>
      <c r="E981" s="98" t="s">
        <v>159</v>
      </c>
      <c r="F981" s="105" t="s">
        <v>160</v>
      </c>
      <c r="G981" s="100" t="s">
        <v>161</v>
      </c>
      <c r="H981" s="351" t="s">
        <v>97</v>
      </c>
      <c r="I981" s="304" t="s">
        <v>98</v>
      </c>
      <c r="J981" s="93"/>
      <c r="K981" s="34"/>
      <c r="L981" s="63" t="e">
        <f t="shared" si="132"/>
        <v>#DIV/0!</v>
      </c>
      <c r="M981" s="62" t="e">
        <f t="shared" ref="M981:M995" si="133">IF(L981&lt;=84,"DEFICIENTE",IF(L981&lt;=89,"REGULAR",IF(L981&lt;=94,"BUENO","MUY BUENO")))</f>
        <v>#DIV/0!</v>
      </c>
      <c r="N981" s="330">
        <f>J983</f>
        <v>0</v>
      </c>
      <c r="O981" s="330">
        <f>K983</f>
        <v>0</v>
      </c>
      <c r="P981" s="338" t="e">
        <f>ROUND(((O981/N981)*100),0)</f>
        <v>#DIV/0!</v>
      </c>
      <c r="Q981" s="338" t="e">
        <f>IF(P981&lt;=84,"DEFICIENTE",IF(P981&lt;=89,"REGULAR",IF(P981&lt;=94,"BUENO","MUY BUENO")))</f>
        <v>#DIV/0!</v>
      </c>
    </row>
    <row r="982" spans="1:17" ht="36" x14ac:dyDescent="0.25">
      <c r="A982" s="301"/>
      <c r="B982" s="366"/>
      <c r="C982" s="324"/>
      <c r="D982" s="349"/>
      <c r="E982" s="98" t="s">
        <v>162</v>
      </c>
      <c r="F982" s="105" t="s">
        <v>163</v>
      </c>
      <c r="G982" s="100" t="s">
        <v>164</v>
      </c>
      <c r="H982" s="351"/>
      <c r="I982" s="305"/>
      <c r="J982" s="93"/>
      <c r="K982" s="34"/>
      <c r="L982" s="63" t="e">
        <f t="shared" si="132"/>
        <v>#DIV/0!</v>
      </c>
      <c r="M982" s="62" t="e">
        <f t="shared" si="133"/>
        <v>#DIV/0!</v>
      </c>
      <c r="N982" s="331"/>
      <c r="O982" s="331"/>
      <c r="P982" s="339"/>
      <c r="Q982" s="339"/>
    </row>
    <row r="983" spans="1:17" ht="36" x14ac:dyDescent="0.25">
      <c r="A983" s="301"/>
      <c r="B983" s="366"/>
      <c r="C983" s="324"/>
      <c r="D983" s="349"/>
      <c r="E983" s="98" t="s">
        <v>165</v>
      </c>
      <c r="F983" s="105" t="s">
        <v>166</v>
      </c>
      <c r="G983" s="100" t="s">
        <v>167</v>
      </c>
      <c r="H983" s="351"/>
      <c r="I983" s="305"/>
      <c r="J983" s="93"/>
      <c r="K983" s="34"/>
      <c r="L983" s="63" t="e">
        <f t="shared" si="132"/>
        <v>#DIV/0!</v>
      </c>
      <c r="M983" s="62" t="e">
        <f t="shared" si="133"/>
        <v>#DIV/0!</v>
      </c>
      <c r="N983" s="331"/>
      <c r="O983" s="331"/>
      <c r="P983" s="339"/>
      <c r="Q983" s="339"/>
    </row>
    <row r="984" spans="1:17" ht="48" x14ac:dyDescent="0.25">
      <c r="A984" s="301"/>
      <c r="B984" s="366"/>
      <c r="C984" s="357" t="s">
        <v>168</v>
      </c>
      <c r="D984" s="308" t="s">
        <v>169</v>
      </c>
      <c r="E984" s="98" t="s">
        <v>170</v>
      </c>
      <c r="F984" s="105" t="s">
        <v>171</v>
      </c>
      <c r="G984" s="100" t="s">
        <v>172</v>
      </c>
      <c r="H984" s="363" t="s">
        <v>173</v>
      </c>
      <c r="I984" s="305"/>
      <c r="J984" s="93"/>
      <c r="K984" s="34"/>
      <c r="L984" s="63" t="e">
        <f t="shared" si="132"/>
        <v>#DIV/0!</v>
      </c>
      <c r="M984" s="62" t="e">
        <f t="shared" si="133"/>
        <v>#DIV/0!</v>
      </c>
      <c r="N984" s="330">
        <f>J984</f>
        <v>0</v>
      </c>
      <c r="O984" s="330">
        <f>K984</f>
        <v>0</v>
      </c>
      <c r="P984" s="330" t="e">
        <f>ROUND(((O984/N984)*100),0)</f>
        <v>#DIV/0!</v>
      </c>
      <c r="Q984" s="330" t="e">
        <f>IF(P984&lt;=84,"DEFICIENTE",IF(P984&lt;=89,"REGULAR",IF(P984&lt;=94,"BUENO","MUY BUENO")))</f>
        <v>#DIV/0!</v>
      </c>
    </row>
    <row r="985" spans="1:17" ht="72" x14ac:dyDescent="0.25">
      <c r="A985" s="301"/>
      <c r="B985" s="366"/>
      <c r="C985" s="358"/>
      <c r="D985" s="308"/>
      <c r="E985" s="98" t="s">
        <v>174</v>
      </c>
      <c r="F985" s="105" t="s">
        <v>175</v>
      </c>
      <c r="G985" s="100" t="s">
        <v>176</v>
      </c>
      <c r="H985" s="363"/>
      <c r="I985" s="305"/>
      <c r="J985" s="93"/>
      <c r="K985" s="34"/>
      <c r="L985" s="63" t="e">
        <f t="shared" si="132"/>
        <v>#DIV/0!</v>
      </c>
      <c r="M985" s="62" t="e">
        <f t="shared" si="133"/>
        <v>#DIV/0!</v>
      </c>
      <c r="N985" s="331"/>
      <c r="O985" s="331"/>
      <c r="P985" s="331"/>
      <c r="Q985" s="331"/>
    </row>
    <row r="986" spans="1:17" ht="72" x14ac:dyDescent="0.25">
      <c r="A986" s="301"/>
      <c r="B986" s="366"/>
      <c r="C986" s="332" t="s">
        <v>177</v>
      </c>
      <c r="D986" s="334" t="s">
        <v>178</v>
      </c>
      <c r="E986" s="98" t="s">
        <v>179</v>
      </c>
      <c r="F986" s="105" t="s">
        <v>180</v>
      </c>
      <c r="G986" s="100" t="s">
        <v>176</v>
      </c>
      <c r="H986" s="336" t="s">
        <v>181</v>
      </c>
      <c r="I986" s="305"/>
      <c r="J986" s="93"/>
      <c r="K986" s="68"/>
      <c r="L986" s="63" t="e">
        <f t="shared" si="132"/>
        <v>#DIV/0!</v>
      </c>
      <c r="M986" s="62" t="e">
        <f t="shared" si="133"/>
        <v>#DIV/0!</v>
      </c>
      <c r="N986" s="338">
        <f>J986</f>
        <v>0</v>
      </c>
      <c r="O986" s="338">
        <f>K986</f>
        <v>0</v>
      </c>
      <c r="P986" s="330" t="e">
        <f>ROUND(((O986/N986)*100),0)</f>
        <v>#DIV/0!</v>
      </c>
      <c r="Q986" s="330" t="e">
        <f>IF(P986&lt;=84,"DEFICIENTE",IF(P986&lt;=89,"REGULAR",IF(P986&lt;=94,"BUENO","MUY BUENO")))</f>
        <v>#DIV/0!</v>
      </c>
    </row>
    <row r="987" spans="1:17" ht="36" x14ac:dyDescent="0.25">
      <c r="A987" s="301"/>
      <c r="B987" s="367"/>
      <c r="C987" s="333"/>
      <c r="D987" s="335"/>
      <c r="E987" s="98" t="s">
        <v>182</v>
      </c>
      <c r="F987" s="105" t="s">
        <v>183</v>
      </c>
      <c r="G987" s="100" t="s">
        <v>184</v>
      </c>
      <c r="H987" s="337"/>
      <c r="I987" s="305"/>
      <c r="J987" s="93"/>
      <c r="K987" s="68"/>
      <c r="L987" s="63" t="e">
        <f t="shared" si="132"/>
        <v>#DIV/0!</v>
      </c>
      <c r="M987" s="62" t="e">
        <f t="shared" si="133"/>
        <v>#DIV/0!</v>
      </c>
      <c r="N987" s="339"/>
      <c r="O987" s="339"/>
      <c r="P987" s="331"/>
      <c r="Q987" s="331"/>
    </row>
    <row r="988" spans="1:17" ht="60" x14ac:dyDescent="0.25">
      <c r="A988" s="300" t="s">
        <v>15</v>
      </c>
      <c r="B988" s="340" t="s">
        <v>185</v>
      </c>
      <c r="C988" s="307" t="s">
        <v>186</v>
      </c>
      <c r="D988" s="308" t="s">
        <v>187</v>
      </c>
      <c r="E988" s="98" t="s">
        <v>188</v>
      </c>
      <c r="F988" s="106" t="s">
        <v>189</v>
      </c>
      <c r="G988" s="100" t="s">
        <v>190</v>
      </c>
      <c r="H988" s="342" t="s">
        <v>191</v>
      </c>
      <c r="I988" s="343" t="s">
        <v>99</v>
      </c>
      <c r="J988" s="93"/>
      <c r="K988" s="68"/>
      <c r="L988" s="63" t="e">
        <f t="shared" si="132"/>
        <v>#DIV/0!</v>
      </c>
      <c r="M988" s="62" t="e">
        <f t="shared" si="133"/>
        <v>#DIV/0!</v>
      </c>
      <c r="N988" s="338">
        <f>J988</f>
        <v>0</v>
      </c>
      <c r="O988" s="338">
        <f>K988</f>
        <v>0</v>
      </c>
      <c r="P988" s="330" t="e">
        <f>ROUND(((O988/N988)*100),0)</f>
        <v>#DIV/0!</v>
      </c>
      <c r="Q988" s="330" t="e">
        <f>IF(P988&lt;=84,"DEFICIENTE",IF(P988&lt;=89,"REGULAR",IF(P988&lt;=94,"BUENO","MUY BUENO")))</f>
        <v>#DIV/0!</v>
      </c>
    </row>
    <row r="989" spans="1:17" ht="36" x14ac:dyDescent="0.25">
      <c r="A989" s="301"/>
      <c r="B989" s="341"/>
      <c r="C989" s="307"/>
      <c r="D989" s="308"/>
      <c r="E989" s="98" t="s">
        <v>192</v>
      </c>
      <c r="F989" s="106" t="s">
        <v>193</v>
      </c>
      <c r="G989" s="100" t="s">
        <v>194</v>
      </c>
      <c r="H989" s="342"/>
      <c r="I989" s="344"/>
      <c r="J989" s="93"/>
      <c r="K989" s="68"/>
      <c r="L989" s="63" t="e">
        <f t="shared" si="132"/>
        <v>#DIV/0!</v>
      </c>
      <c r="M989" s="62" t="e">
        <f t="shared" si="133"/>
        <v>#DIV/0!</v>
      </c>
      <c r="N989" s="339"/>
      <c r="O989" s="339"/>
      <c r="P989" s="331"/>
      <c r="Q989" s="331"/>
    </row>
    <row r="990" spans="1:17" ht="72" x14ac:dyDescent="0.25">
      <c r="A990" s="300" t="s">
        <v>16</v>
      </c>
      <c r="B990" s="302" t="s">
        <v>195</v>
      </c>
      <c r="C990" s="107" t="s">
        <v>196</v>
      </c>
      <c r="D990" s="108" t="s">
        <v>197</v>
      </c>
      <c r="E990" s="98" t="s">
        <v>198</v>
      </c>
      <c r="F990" s="106" t="s">
        <v>199</v>
      </c>
      <c r="G990" s="109" t="s">
        <v>200</v>
      </c>
      <c r="H990" s="110" t="s">
        <v>100</v>
      </c>
      <c r="I990" s="304" t="s">
        <v>95</v>
      </c>
      <c r="J990" s="93">
        <v>2</v>
      </c>
      <c r="K990" s="34"/>
      <c r="L990" s="63">
        <f t="shared" si="132"/>
        <v>0</v>
      </c>
      <c r="M990" s="62" t="str">
        <f t="shared" si="133"/>
        <v>DEFICIENTE</v>
      </c>
      <c r="N990" s="87">
        <f t="shared" ref="N990:N992" si="134">J990</f>
        <v>2</v>
      </c>
      <c r="O990" s="87">
        <f t="shared" ref="O990:O992" si="135">K990</f>
        <v>0</v>
      </c>
      <c r="P990" s="87">
        <f>ROUND(((O990/N990)*100),0)</f>
        <v>0</v>
      </c>
      <c r="Q990" s="87" t="str">
        <f>IF(P990&lt;=84,"DEFICIENTE",IF(P990&lt;=89,"REGULAR",IF(P990&lt;=94,"BUENO","MUY BUENO")))</f>
        <v>DEFICIENTE</v>
      </c>
    </row>
    <row r="991" spans="1:17" ht="108" x14ac:dyDescent="0.25">
      <c r="A991" s="301"/>
      <c r="B991" s="303"/>
      <c r="C991" s="111" t="s">
        <v>201</v>
      </c>
      <c r="D991" s="112" t="s">
        <v>202</v>
      </c>
      <c r="E991" s="98" t="s">
        <v>203</v>
      </c>
      <c r="F991" s="106" t="s">
        <v>204</v>
      </c>
      <c r="G991" s="109" t="s">
        <v>205</v>
      </c>
      <c r="H991" s="113" t="s">
        <v>101</v>
      </c>
      <c r="I991" s="305"/>
      <c r="J991" s="34"/>
      <c r="K991" s="34"/>
      <c r="L991" s="63" t="e">
        <f t="shared" si="132"/>
        <v>#DIV/0!</v>
      </c>
      <c r="M991" s="62" t="e">
        <f t="shared" si="133"/>
        <v>#DIV/0!</v>
      </c>
      <c r="N991" s="87">
        <f t="shared" si="134"/>
        <v>0</v>
      </c>
      <c r="O991" s="87">
        <f t="shared" si="135"/>
        <v>0</v>
      </c>
      <c r="P991" s="87" t="e">
        <f>ROUND(((O991/N991)*100),0)</f>
        <v>#DIV/0!</v>
      </c>
      <c r="Q991" s="87" t="e">
        <f>IF(P991&lt;=84,"DEFICIENTE",IF(P991&lt;=89,"REGULAR",IF(P991&lt;=94,"BUENO","MUY BUENO")))</f>
        <v>#DIV/0!</v>
      </c>
    </row>
    <row r="992" spans="1:17" ht="120" x14ac:dyDescent="0.25">
      <c r="A992" s="301"/>
      <c r="B992" s="303"/>
      <c r="C992" s="107" t="s">
        <v>206</v>
      </c>
      <c r="D992" s="108" t="s">
        <v>207</v>
      </c>
      <c r="E992" s="98" t="s">
        <v>208</v>
      </c>
      <c r="F992" s="106" t="s">
        <v>209</v>
      </c>
      <c r="G992" s="109" t="s">
        <v>210</v>
      </c>
      <c r="H992" s="114" t="s">
        <v>211</v>
      </c>
      <c r="I992" s="305"/>
      <c r="J992" s="34"/>
      <c r="K992" s="34"/>
      <c r="L992" s="63" t="e">
        <f t="shared" si="132"/>
        <v>#DIV/0!</v>
      </c>
      <c r="M992" s="62" t="e">
        <f t="shared" si="133"/>
        <v>#DIV/0!</v>
      </c>
      <c r="N992" s="86">
        <f t="shared" si="134"/>
        <v>0</v>
      </c>
      <c r="O992" s="86">
        <f t="shared" si="135"/>
        <v>0</v>
      </c>
      <c r="P992" s="86" t="e">
        <f>ROUND(((O992/N992)*100),0)</f>
        <v>#DIV/0!</v>
      </c>
      <c r="Q992" s="86" t="e">
        <f>IF(P992&lt;=84,"DEFICIENTE",IF(P992&lt;=89,"REGULAR",IF(P992&lt;=94,"BUENO","MUY BUENO")))</f>
        <v>#DIV/0!</v>
      </c>
    </row>
    <row r="993" spans="1:17" ht="60" x14ac:dyDescent="0.25">
      <c r="A993" s="300" t="s">
        <v>102</v>
      </c>
      <c r="B993" s="306" t="s">
        <v>212</v>
      </c>
      <c r="C993" s="307" t="s">
        <v>213</v>
      </c>
      <c r="D993" s="308" t="s">
        <v>214</v>
      </c>
      <c r="E993" s="98" t="s">
        <v>215</v>
      </c>
      <c r="F993" s="106" t="s">
        <v>216</v>
      </c>
      <c r="G993" s="100" t="s">
        <v>217</v>
      </c>
      <c r="H993" s="309" t="s">
        <v>103</v>
      </c>
      <c r="I993" s="310" t="s">
        <v>104</v>
      </c>
      <c r="J993" s="34"/>
      <c r="K993" s="34"/>
      <c r="L993" s="63" t="e">
        <f t="shared" si="132"/>
        <v>#DIV/0!</v>
      </c>
      <c r="M993" s="62" t="e">
        <f t="shared" si="133"/>
        <v>#DIV/0!</v>
      </c>
      <c r="N993" s="312">
        <f>J994</f>
        <v>0</v>
      </c>
      <c r="O993" s="312">
        <f>K994</f>
        <v>0</v>
      </c>
      <c r="P993" s="312" t="e">
        <f>ROUND(((O993/N993)*100),0)</f>
        <v>#DIV/0!</v>
      </c>
      <c r="Q993" s="312" t="e">
        <f>IF(P993&lt;=84,"DEFICIENTE",IF(P993&lt;=89,"REGULAR",IF(P993&lt;=94,"BUENO","MUY BUENO")))</f>
        <v>#DIV/0!</v>
      </c>
    </row>
    <row r="994" spans="1:17" ht="60" x14ac:dyDescent="0.25">
      <c r="A994" s="301"/>
      <c r="B994" s="306"/>
      <c r="C994" s="307"/>
      <c r="D994" s="308"/>
      <c r="E994" s="98" t="s">
        <v>218</v>
      </c>
      <c r="F994" s="106" t="s">
        <v>219</v>
      </c>
      <c r="G994" s="100" t="s">
        <v>220</v>
      </c>
      <c r="H994" s="309"/>
      <c r="I994" s="311"/>
      <c r="J994" s="34"/>
      <c r="K994" s="34"/>
      <c r="L994" s="63" t="e">
        <f t="shared" si="132"/>
        <v>#DIV/0!</v>
      </c>
      <c r="M994" s="62" t="e">
        <f t="shared" si="133"/>
        <v>#DIV/0!</v>
      </c>
      <c r="N994" s="313"/>
      <c r="O994" s="313"/>
      <c r="P994" s="313"/>
      <c r="Q994" s="313"/>
    </row>
    <row r="995" spans="1:17" ht="89.25" x14ac:dyDescent="0.25">
      <c r="A995" s="301"/>
      <c r="B995" s="306"/>
      <c r="C995" s="107" t="s">
        <v>221</v>
      </c>
      <c r="D995" s="108" t="s">
        <v>222</v>
      </c>
      <c r="E995" s="115" t="s">
        <v>223</v>
      </c>
      <c r="F995" s="106" t="s">
        <v>224</v>
      </c>
      <c r="G995" s="109" t="s">
        <v>225</v>
      </c>
      <c r="H995" s="116" t="s">
        <v>105</v>
      </c>
      <c r="I995" s="311"/>
      <c r="J995" s="34"/>
      <c r="K995" s="34"/>
      <c r="L995" s="63" t="e">
        <f t="shared" si="132"/>
        <v>#DIV/0!</v>
      </c>
      <c r="M995" s="34" t="e">
        <f t="shared" si="133"/>
        <v>#DIV/0!</v>
      </c>
      <c r="N995" s="86">
        <f>J995</f>
        <v>0</v>
      </c>
      <c r="O995" s="86">
        <f>K995</f>
        <v>0</v>
      </c>
      <c r="P995" s="86" t="e">
        <f>ROUND(((O995/N995)*100),0)</f>
        <v>#DIV/0!</v>
      </c>
      <c r="Q995" s="86" t="e">
        <f>IF(P995&lt;=84,"DEFICIENTE",IF(P995&lt;=89,"REGULAR",IF(P995&lt;=94,"BUENO","MUY BUENO")))</f>
        <v>#DIV/0!</v>
      </c>
    </row>
    <row r="996" spans="1:17" ht="16.5" x14ac:dyDescent="0.25">
      <c r="A996" s="36" t="s">
        <v>106</v>
      </c>
      <c r="B996" s="37"/>
      <c r="C996" s="38"/>
      <c r="D996" s="39"/>
      <c r="E996" s="40"/>
      <c r="F996" s="41"/>
      <c r="G996" s="42"/>
      <c r="H996" s="42"/>
      <c r="I996" s="43"/>
      <c r="J996" s="34"/>
      <c r="K996" s="34"/>
      <c r="L996" s="25"/>
      <c r="M996" s="34"/>
      <c r="N996" s="83"/>
      <c r="O996" s="83"/>
      <c r="P996" s="83"/>
      <c r="Q996" s="83"/>
    </row>
    <row r="997" spans="1:17" ht="25.5" x14ac:dyDescent="0.25">
      <c r="A997" s="314" t="s">
        <v>226</v>
      </c>
      <c r="B997" s="317" t="s">
        <v>107</v>
      </c>
      <c r="C997" s="44" t="s">
        <v>227</v>
      </c>
      <c r="D997" s="45" t="s">
        <v>108</v>
      </c>
      <c r="E997" s="117" t="s">
        <v>228</v>
      </c>
      <c r="F997" s="118" t="s">
        <v>229</v>
      </c>
      <c r="G997" s="119" t="s">
        <v>94</v>
      </c>
      <c r="H997" s="120" t="s">
        <v>94</v>
      </c>
      <c r="I997" s="320" t="s">
        <v>109</v>
      </c>
      <c r="J997" s="34"/>
      <c r="K997" s="34"/>
      <c r="L997" s="25" t="e">
        <f>ROUND(((K997/J997)*100),0)</f>
        <v>#DIV/0!</v>
      </c>
      <c r="M997" s="34" t="e">
        <f>IF(L997&lt;=84,"DEFICIENTE",IF(L997&lt;=89,"REGULAR",IF(L997&lt;=94,"BUENO","MUY BUENO")))</f>
        <v>#DIV/0!</v>
      </c>
      <c r="N997" s="6">
        <f>J997</f>
        <v>0</v>
      </c>
      <c r="O997" s="6">
        <f>K997</f>
        <v>0</v>
      </c>
      <c r="P997" s="6" t="e">
        <f>ROUND(((O997/N997)*100),0)</f>
        <v>#DIV/0!</v>
      </c>
      <c r="Q997" s="6" t="e">
        <f>IF(P997&lt;=84,"DEFICIENTE",IF(P997&lt;=89,"REGULAR",IF(P997&lt;=94,"BUENO","MUY BUENO")))</f>
        <v>#DIV/0!</v>
      </c>
    </row>
    <row r="998" spans="1:17" ht="25.5" x14ac:dyDescent="0.25">
      <c r="A998" s="315"/>
      <c r="B998" s="318"/>
      <c r="C998" s="323" t="s">
        <v>230</v>
      </c>
      <c r="D998" s="326" t="s">
        <v>110</v>
      </c>
      <c r="E998" s="121" t="s">
        <v>231</v>
      </c>
      <c r="F998" s="106" t="s">
        <v>232</v>
      </c>
      <c r="G998" s="122" t="s">
        <v>17</v>
      </c>
      <c r="H998" s="327" t="s">
        <v>111</v>
      </c>
      <c r="I998" s="321"/>
      <c r="J998" s="34"/>
      <c r="K998" s="34"/>
      <c r="L998" s="63" t="e">
        <f>ROUND(((K998/J998)*100),0)</f>
        <v>#DIV/0!</v>
      </c>
      <c r="M998" s="62" t="e">
        <f>IF(L998&lt;=84,"DEFICIENTE",IF(L998&lt;=89,"REGULAR",IF(L998&lt;=94,"BUENO","MUY BUENO")))</f>
        <v>#DIV/0!</v>
      </c>
      <c r="N998" s="312">
        <f>J998</f>
        <v>0</v>
      </c>
      <c r="O998" s="312">
        <f>K998</f>
        <v>0</v>
      </c>
      <c r="P998" s="312" t="e">
        <f>ROUND(((O998/N998)*100),0)</f>
        <v>#DIV/0!</v>
      </c>
      <c r="Q998" s="312" t="e">
        <f>IF(P998&lt;=84,"DEFICIENTE",IF(P998&lt;=89,"REGULAR",IF(P998&lt;=94,"BUENO","MUY BUENO")))</f>
        <v>#DIV/0!</v>
      </c>
    </row>
    <row r="999" spans="1:17" ht="36" x14ac:dyDescent="0.25">
      <c r="A999" s="315"/>
      <c r="B999" s="318"/>
      <c r="C999" s="324"/>
      <c r="D999" s="326"/>
      <c r="E999" s="121" t="s">
        <v>233</v>
      </c>
      <c r="F999" s="106" t="s">
        <v>234</v>
      </c>
      <c r="G999" s="122" t="s">
        <v>17</v>
      </c>
      <c r="H999" s="327"/>
      <c r="I999" s="321"/>
      <c r="J999" s="34"/>
      <c r="K999" s="34"/>
      <c r="L999" s="63" t="e">
        <f>ROUND(((K999/J999)*100),0)</f>
        <v>#DIV/0!</v>
      </c>
      <c r="M999" s="62" t="e">
        <f>IF(L999&lt;=84,"DEFICIENTE",IF(L999&lt;=89,"REGULAR",IF(L999&lt;=94,"BUENO","MUY BUENO")))</f>
        <v>#DIV/0!</v>
      </c>
      <c r="N999" s="328"/>
      <c r="O999" s="328"/>
      <c r="P999" s="328"/>
      <c r="Q999" s="328"/>
    </row>
    <row r="1000" spans="1:17" ht="36" x14ac:dyDescent="0.25">
      <c r="A1000" s="315"/>
      <c r="B1000" s="318"/>
      <c r="C1000" s="324"/>
      <c r="D1000" s="326"/>
      <c r="E1000" s="121" t="s">
        <v>235</v>
      </c>
      <c r="F1000" s="106" t="s">
        <v>236</v>
      </c>
      <c r="G1000" s="122" t="s">
        <v>17</v>
      </c>
      <c r="H1000" s="327"/>
      <c r="I1000" s="321"/>
      <c r="J1000" s="34"/>
      <c r="K1000" s="34"/>
      <c r="L1000" s="63" t="e">
        <f>ROUND(((K1000/J1000)*100),0)</f>
        <v>#DIV/0!</v>
      </c>
      <c r="M1000" s="62" t="e">
        <f>IF(L1000&lt;=84,"DEFICIENTE",IF(L1000&lt;=89,"REGULAR",IF(L1000&lt;=94,"BUENO","MUY BUENO")))</f>
        <v>#DIV/0!</v>
      </c>
      <c r="N1000" s="328"/>
      <c r="O1000" s="328"/>
      <c r="P1000" s="328"/>
      <c r="Q1000" s="328"/>
    </row>
    <row r="1001" spans="1:17" ht="36" x14ac:dyDescent="0.25">
      <c r="A1001" s="316"/>
      <c r="B1001" s="319"/>
      <c r="C1001" s="325"/>
      <c r="D1001" s="326"/>
      <c r="E1001" s="121" t="s">
        <v>237</v>
      </c>
      <c r="F1001" s="106" t="s">
        <v>238</v>
      </c>
      <c r="G1001" s="122" t="s">
        <v>17</v>
      </c>
      <c r="H1001" s="327"/>
      <c r="I1001" s="322"/>
      <c r="J1001" s="34"/>
      <c r="K1001" s="34"/>
      <c r="L1001" s="63" t="e">
        <f>ROUND(((K1001/J1001)*100),0)</f>
        <v>#DIV/0!</v>
      </c>
      <c r="M1001" s="62" t="e">
        <f>IF(L1001&lt;=84,"DEFICIENTE",IF(L1001&lt;=89,"REGULAR",IF(L1001&lt;=94,"BUENO","MUY BUENO")))</f>
        <v>#DIV/0!</v>
      </c>
      <c r="N1001" s="329"/>
      <c r="O1001" s="329"/>
      <c r="P1001" s="329"/>
      <c r="Q1001" s="329"/>
    </row>
    <row r="1003" spans="1:17" ht="18.75" x14ac:dyDescent="0.25">
      <c r="A1003" s="46" t="s">
        <v>243</v>
      </c>
      <c r="B1003" s="47"/>
      <c r="C1003" s="48"/>
      <c r="D1003" s="49"/>
      <c r="E1003" s="47"/>
      <c r="F1003" s="50"/>
      <c r="G1003" s="51"/>
      <c r="H1003" s="52"/>
      <c r="I1003" s="53"/>
      <c r="J1003" s="54"/>
      <c r="K1003" s="54"/>
      <c r="L1003" s="55"/>
      <c r="M1003" s="58"/>
      <c r="N1003" s="59"/>
      <c r="O1003" s="59"/>
      <c r="P1003" s="60"/>
      <c r="Q1003" s="61"/>
    </row>
    <row r="1004" spans="1:17" x14ac:dyDescent="0.25">
      <c r="A1004" s="80" t="s">
        <v>91</v>
      </c>
      <c r="B1004" s="64"/>
      <c r="C1004" s="64"/>
      <c r="D1004" s="64"/>
      <c r="E1004" s="64"/>
      <c r="F1004" s="64"/>
      <c r="G1004" s="64"/>
      <c r="H1004" s="64"/>
      <c r="I1004" s="64"/>
      <c r="J1004" s="64"/>
      <c r="K1004" s="64"/>
      <c r="L1004" s="64"/>
      <c r="M1004" s="64"/>
      <c r="N1004" s="65"/>
      <c r="O1004" s="65"/>
      <c r="P1004" s="66"/>
      <c r="Q1004" s="67"/>
    </row>
    <row r="1005" spans="1:17" ht="36" x14ac:dyDescent="0.25">
      <c r="A1005" s="345" t="s">
        <v>12</v>
      </c>
      <c r="B1005" s="347" t="s">
        <v>92</v>
      </c>
      <c r="C1005" s="348" t="s">
        <v>150</v>
      </c>
      <c r="D1005" s="349" t="s">
        <v>93</v>
      </c>
      <c r="E1005" s="101" t="s">
        <v>151</v>
      </c>
      <c r="F1005" s="102" t="s">
        <v>152</v>
      </c>
      <c r="G1005" s="100" t="s">
        <v>153</v>
      </c>
      <c r="H1005" s="351" t="s">
        <v>94</v>
      </c>
      <c r="I1005" s="352" t="s">
        <v>95</v>
      </c>
      <c r="J1005" s="92"/>
      <c r="K1005" s="62"/>
      <c r="L1005" s="63" t="e">
        <f>ROUND(((K1005/J1005)*100),0)</f>
        <v>#DIV/0!</v>
      </c>
      <c r="M1005" s="62" t="e">
        <f>IF(L1005&lt;=84,"DEFICIENTE",IF(L1005&lt;=89,"REGULAR",IF(L1005&lt;=94,"BUENO","MUY BUENO")))</f>
        <v>#DIV/0!</v>
      </c>
      <c r="N1005" s="355">
        <f>J1005</f>
        <v>0</v>
      </c>
      <c r="O1005" s="355">
        <f>K1005</f>
        <v>0</v>
      </c>
      <c r="P1005" s="355" t="e">
        <f>ROUND(((O1005/N1005)*100),0)</f>
        <v>#DIV/0!</v>
      </c>
      <c r="Q1005" s="355" t="e">
        <f>IF(P1005&lt;=84,"DEFICIENTE",IF(P1005&lt;=89,"REGULAR",IF(P1005&lt;=94,"BUENO","MUY BUENO")))</f>
        <v>#DIV/0!</v>
      </c>
    </row>
    <row r="1006" spans="1:17" ht="60" x14ac:dyDescent="0.25">
      <c r="A1006" s="345"/>
      <c r="B1006" s="347"/>
      <c r="C1006" s="348"/>
      <c r="D1006" s="350"/>
      <c r="E1006" s="103" t="s">
        <v>154</v>
      </c>
      <c r="F1006" s="94" t="s">
        <v>142</v>
      </c>
      <c r="G1006" s="104" t="s">
        <v>153</v>
      </c>
      <c r="H1006" s="351"/>
      <c r="I1006" s="353"/>
      <c r="J1006" s="93"/>
      <c r="K1006" s="56"/>
      <c r="L1006" s="57"/>
      <c r="M1006" s="56"/>
      <c r="N1006" s="356"/>
      <c r="O1006" s="356"/>
      <c r="P1006" s="356"/>
      <c r="Q1006" s="356"/>
    </row>
    <row r="1007" spans="1:17" ht="60" x14ac:dyDescent="0.25">
      <c r="A1007" s="345"/>
      <c r="B1007" s="347"/>
      <c r="C1007" s="357" t="s">
        <v>155</v>
      </c>
      <c r="D1007" s="360" t="s">
        <v>96</v>
      </c>
      <c r="E1007" s="95" t="s">
        <v>143</v>
      </c>
      <c r="F1007" s="96" t="s">
        <v>144</v>
      </c>
      <c r="G1007" s="97" t="s">
        <v>145</v>
      </c>
      <c r="H1007" s="363" t="s">
        <v>94</v>
      </c>
      <c r="I1007" s="353"/>
      <c r="J1007" s="93"/>
      <c r="K1007" s="56"/>
      <c r="L1007" s="57"/>
      <c r="M1007" s="56"/>
      <c r="N1007" s="355">
        <f>J1009</f>
        <v>0</v>
      </c>
      <c r="O1007" s="355">
        <f>K1009</f>
        <v>0</v>
      </c>
      <c r="P1007" s="355" t="e">
        <f>ROUND(((O1007/N1007)*100),0)</f>
        <v>#DIV/0!</v>
      </c>
      <c r="Q1007" s="355" t="e">
        <f>IF(P1007&lt;=84,"DEFICIENTE",IF(P1007&lt;=89,"REGULAR",IF(P1007&lt;=94,"BUENO","MUY BUENO")))</f>
        <v>#DIV/0!</v>
      </c>
    </row>
    <row r="1008" spans="1:17" ht="48" x14ac:dyDescent="0.25">
      <c r="A1008" s="345"/>
      <c r="B1008" s="347"/>
      <c r="C1008" s="358"/>
      <c r="D1008" s="361"/>
      <c r="E1008" s="95" t="s">
        <v>146</v>
      </c>
      <c r="F1008" s="96" t="s">
        <v>147</v>
      </c>
      <c r="G1008" s="97" t="s">
        <v>145</v>
      </c>
      <c r="H1008" s="363"/>
      <c r="I1008" s="353"/>
      <c r="J1008" s="93"/>
      <c r="K1008" s="56"/>
      <c r="L1008" s="57"/>
      <c r="M1008" s="56"/>
      <c r="N1008" s="364"/>
      <c r="O1008" s="364"/>
      <c r="P1008" s="364"/>
      <c r="Q1008" s="364"/>
    </row>
    <row r="1009" spans="1:17" ht="60" x14ac:dyDescent="0.25">
      <c r="A1009" s="346"/>
      <c r="B1009" s="347"/>
      <c r="C1009" s="359"/>
      <c r="D1009" s="362"/>
      <c r="E1009" s="98" t="s">
        <v>148</v>
      </c>
      <c r="F1009" s="99" t="s">
        <v>149</v>
      </c>
      <c r="G1009" s="100" t="s">
        <v>145</v>
      </c>
      <c r="H1009" s="363"/>
      <c r="I1009" s="354"/>
      <c r="J1009" s="93"/>
      <c r="K1009" s="34"/>
      <c r="L1009" s="63" t="e">
        <f t="shared" ref="L1009:L1024" si="136">ROUND(((K1009/J1009)*100),0)</f>
        <v>#DIV/0!</v>
      </c>
      <c r="M1009" s="34"/>
      <c r="N1009" s="356"/>
      <c r="O1009" s="356"/>
      <c r="P1009" s="356"/>
      <c r="Q1009" s="356"/>
    </row>
    <row r="1010" spans="1:17" ht="24" x14ac:dyDescent="0.25">
      <c r="A1010" s="300" t="s">
        <v>14</v>
      </c>
      <c r="B1010" s="365" t="s">
        <v>156</v>
      </c>
      <c r="C1010" s="323" t="s">
        <v>157</v>
      </c>
      <c r="D1010" s="368" t="s">
        <v>158</v>
      </c>
      <c r="E1010" s="98" t="s">
        <v>159</v>
      </c>
      <c r="F1010" s="105" t="s">
        <v>160</v>
      </c>
      <c r="G1010" s="100" t="s">
        <v>161</v>
      </c>
      <c r="H1010" s="351" t="s">
        <v>97</v>
      </c>
      <c r="I1010" s="304" t="s">
        <v>98</v>
      </c>
      <c r="J1010" s="93"/>
      <c r="K1010" s="34"/>
      <c r="L1010" s="63" t="e">
        <f t="shared" si="136"/>
        <v>#DIV/0!</v>
      </c>
      <c r="M1010" s="62" t="e">
        <f t="shared" ref="M1010:M1024" si="137">IF(L1010&lt;=84,"DEFICIENTE",IF(L1010&lt;=89,"REGULAR",IF(L1010&lt;=94,"BUENO","MUY BUENO")))</f>
        <v>#DIV/0!</v>
      </c>
      <c r="N1010" s="330">
        <f>J1012</f>
        <v>0</v>
      </c>
      <c r="O1010" s="330">
        <f>K1012</f>
        <v>0</v>
      </c>
      <c r="P1010" s="338" t="e">
        <f>ROUND(((O1010/N1010)*100),0)</f>
        <v>#DIV/0!</v>
      </c>
      <c r="Q1010" s="338" t="e">
        <f>IF(P1010&lt;=84,"DEFICIENTE",IF(P1010&lt;=89,"REGULAR",IF(P1010&lt;=94,"BUENO","MUY BUENO")))</f>
        <v>#DIV/0!</v>
      </c>
    </row>
    <row r="1011" spans="1:17" ht="36" x14ac:dyDescent="0.25">
      <c r="A1011" s="301"/>
      <c r="B1011" s="366"/>
      <c r="C1011" s="324"/>
      <c r="D1011" s="349"/>
      <c r="E1011" s="98" t="s">
        <v>162</v>
      </c>
      <c r="F1011" s="105" t="s">
        <v>163</v>
      </c>
      <c r="G1011" s="100" t="s">
        <v>164</v>
      </c>
      <c r="H1011" s="351"/>
      <c r="I1011" s="305"/>
      <c r="J1011" s="93"/>
      <c r="K1011" s="34"/>
      <c r="L1011" s="63" t="e">
        <f t="shared" si="136"/>
        <v>#DIV/0!</v>
      </c>
      <c r="M1011" s="62" t="e">
        <f t="shared" si="137"/>
        <v>#DIV/0!</v>
      </c>
      <c r="N1011" s="331"/>
      <c r="O1011" s="331"/>
      <c r="P1011" s="339"/>
      <c r="Q1011" s="339"/>
    </row>
    <row r="1012" spans="1:17" ht="36" x14ac:dyDescent="0.25">
      <c r="A1012" s="301"/>
      <c r="B1012" s="366"/>
      <c r="C1012" s="324"/>
      <c r="D1012" s="349"/>
      <c r="E1012" s="98" t="s">
        <v>165</v>
      </c>
      <c r="F1012" s="105" t="s">
        <v>166</v>
      </c>
      <c r="G1012" s="100" t="s">
        <v>167</v>
      </c>
      <c r="H1012" s="351"/>
      <c r="I1012" s="305"/>
      <c r="J1012" s="93"/>
      <c r="K1012" s="34"/>
      <c r="L1012" s="63" t="e">
        <f t="shared" si="136"/>
        <v>#DIV/0!</v>
      </c>
      <c r="M1012" s="62" t="e">
        <f t="shared" si="137"/>
        <v>#DIV/0!</v>
      </c>
      <c r="N1012" s="331"/>
      <c r="O1012" s="331"/>
      <c r="P1012" s="339"/>
      <c r="Q1012" s="339"/>
    </row>
    <row r="1013" spans="1:17" ht="48" x14ac:dyDescent="0.25">
      <c r="A1013" s="301"/>
      <c r="B1013" s="366"/>
      <c r="C1013" s="357" t="s">
        <v>168</v>
      </c>
      <c r="D1013" s="308" t="s">
        <v>169</v>
      </c>
      <c r="E1013" s="98" t="s">
        <v>170</v>
      </c>
      <c r="F1013" s="105" t="s">
        <v>171</v>
      </c>
      <c r="G1013" s="100" t="s">
        <v>172</v>
      </c>
      <c r="H1013" s="363" t="s">
        <v>173</v>
      </c>
      <c r="I1013" s="305"/>
      <c r="J1013" s="93"/>
      <c r="K1013" s="34"/>
      <c r="L1013" s="63" t="e">
        <f t="shared" si="136"/>
        <v>#DIV/0!</v>
      </c>
      <c r="M1013" s="62" t="e">
        <f t="shared" si="137"/>
        <v>#DIV/0!</v>
      </c>
      <c r="N1013" s="330">
        <f>J1013</f>
        <v>0</v>
      </c>
      <c r="O1013" s="330">
        <f>K1013</f>
        <v>0</v>
      </c>
      <c r="P1013" s="330" t="e">
        <f>ROUND(((O1013/N1013)*100),0)</f>
        <v>#DIV/0!</v>
      </c>
      <c r="Q1013" s="330" t="e">
        <f>IF(P1013&lt;=84,"DEFICIENTE",IF(P1013&lt;=89,"REGULAR",IF(P1013&lt;=94,"BUENO","MUY BUENO")))</f>
        <v>#DIV/0!</v>
      </c>
    </row>
    <row r="1014" spans="1:17" ht="72" x14ac:dyDescent="0.25">
      <c r="A1014" s="301"/>
      <c r="B1014" s="366"/>
      <c r="C1014" s="358"/>
      <c r="D1014" s="308"/>
      <c r="E1014" s="98" t="s">
        <v>174</v>
      </c>
      <c r="F1014" s="105" t="s">
        <v>175</v>
      </c>
      <c r="G1014" s="100" t="s">
        <v>176</v>
      </c>
      <c r="H1014" s="363"/>
      <c r="I1014" s="305"/>
      <c r="J1014" s="93"/>
      <c r="K1014" s="34"/>
      <c r="L1014" s="63" t="e">
        <f t="shared" si="136"/>
        <v>#DIV/0!</v>
      </c>
      <c r="M1014" s="62" t="e">
        <f t="shared" si="137"/>
        <v>#DIV/0!</v>
      </c>
      <c r="N1014" s="331"/>
      <c r="O1014" s="331"/>
      <c r="P1014" s="331"/>
      <c r="Q1014" s="331"/>
    </row>
    <row r="1015" spans="1:17" ht="72" x14ac:dyDescent="0.25">
      <c r="A1015" s="301"/>
      <c r="B1015" s="366"/>
      <c r="C1015" s="332" t="s">
        <v>177</v>
      </c>
      <c r="D1015" s="334" t="s">
        <v>178</v>
      </c>
      <c r="E1015" s="98" t="s">
        <v>179</v>
      </c>
      <c r="F1015" s="105" t="s">
        <v>180</v>
      </c>
      <c r="G1015" s="100" t="s">
        <v>176</v>
      </c>
      <c r="H1015" s="336" t="s">
        <v>181</v>
      </c>
      <c r="I1015" s="305"/>
      <c r="J1015" s="93"/>
      <c r="K1015" s="68"/>
      <c r="L1015" s="63" t="e">
        <f t="shared" si="136"/>
        <v>#DIV/0!</v>
      </c>
      <c r="M1015" s="62" t="e">
        <f t="shared" si="137"/>
        <v>#DIV/0!</v>
      </c>
      <c r="N1015" s="338">
        <f>J1015</f>
        <v>0</v>
      </c>
      <c r="O1015" s="338">
        <f>K1015</f>
        <v>0</v>
      </c>
      <c r="P1015" s="330" t="e">
        <f>ROUND(((O1015/N1015)*100),0)</f>
        <v>#DIV/0!</v>
      </c>
      <c r="Q1015" s="330" t="e">
        <f>IF(P1015&lt;=84,"DEFICIENTE",IF(P1015&lt;=89,"REGULAR",IF(P1015&lt;=94,"BUENO","MUY BUENO")))</f>
        <v>#DIV/0!</v>
      </c>
    </row>
    <row r="1016" spans="1:17" ht="36" x14ac:dyDescent="0.25">
      <c r="A1016" s="301"/>
      <c r="B1016" s="367"/>
      <c r="C1016" s="333"/>
      <c r="D1016" s="335"/>
      <c r="E1016" s="98" t="s">
        <v>182</v>
      </c>
      <c r="F1016" s="105" t="s">
        <v>183</v>
      </c>
      <c r="G1016" s="100" t="s">
        <v>184</v>
      </c>
      <c r="H1016" s="337"/>
      <c r="I1016" s="305"/>
      <c r="J1016" s="93"/>
      <c r="K1016" s="68"/>
      <c r="L1016" s="63" t="e">
        <f t="shared" si="136"/>
        <v>#DIV/0!</v>
      </c>
      <c r="M1016" s="62" t="e">
        <f t="shared" si="137"/>
        <v>#DIV/0!</v>
      </c>
      <c r="N1016" s="339"/>
      <c r="O1016" s="339"/>
      <c r="P1016" s="331"/>
      <c r="Q1016" s="331"/>
    </row>
    <row r="1017" spans="1:17" ht="60" x14ac:dyDescent="0.25">
      <c r="A1017" s="300" t="s">
        <v>15</v>
      </c>
      <c r="B1017" s="340" t="s">
        <v>185</v>
      </c>
      <c r="C1017" s="307" t="s">
        <v>186</v>
      </c>
      <c r="D1017" s="308" t="s">
        <v>187</v>
      </c>
      <c r="E1017" s="98" t="s">
        <v>188</v>
      </c>
      <c r="F1017" s="106" t="s">
        <v>189</v>
      </c>
      <c r="G1017" s="100" t="s">
        <v>190</v>
      </c>
      <c r="H1017" s="342" t="s">
        <v>191</v>
      </c>
      <c r="I1017" s="343" t="s">
        <v>99</v>
      </c>
      <c r="J1017" s="93"/>
      <c r="K1017" s="68"/>
      <c r="L1017" s="63" t="e">
        <f t="shared" si="136"/>
        <v>#DIV/0!</v>
      </c>
      <c r="M1017" s="62" t="e">
        <f t="shared" si="137"/>
        <v>#DIV/0!</v>
      </c>
      <c r="N1017" s="338">
        <f>J1017</f>
        <v>0</v>
      </c>
      <c r="O1017" s="338">
        <f>K1017</f>
        <v>0</v>
      </c>
      <c r="P1017" s="330" t="e">
        <f>ROUND(((O1017/N1017)*100),0)</f>
        <v>#DIV/0!</v>
      </c>
      <c r="Q1017" s="330" t="e">
        <f>IF(P1017&lt;=84,"DEFICIENTE",IF(P1017&lt;=89,"REGULAR",IF(P1017&lt;=94,"BUENO","MUY BUENO")))</f>
        <v>#DIV/0!</v>
      </c>
    </row>
    <row r="1018" spans="1:17" ht="36" x14ac:dyDescent="0.25">
      <c r="A1018" s="301"/>
      <c r="B1018" s="341"/>
      <c r="C1018" s="307"/>
      <c r="D1018" s="308"/>
      <c r="E1018" s="98" t="s">
        <v>192</v>
      </c>
      <c r="F1018" s="106" t="s">
        <v>193</v>
      </c>
      <c r="G1018" s="100" t="s">
        <v>194</v>
      </c>
      <c r="H1018" s="342"/>
      <c r="I1018" s="344"/>
      <c r="J1018" s="93"/>
      <c r="K1018" s="68"/>
      <c r="L1018" s="63" t="e">
        <f t="shared" si="136"/>
        <v>#DIV/0!</v>
      </c>
      <c r="M1018" s="62" t="e">
        <f t="shared" si="137"/>
        <v>#DIV/0!</v>
      </c>
      <c r="N1018" s="339"/>
      <c r="O1018" s="339"/>
      <c r="P1018" s="331"/>
      <c r="Q1018" s="331"/>
    </row>
    <row r="1019" spans="1:17" ht="72" x14ac:dyDescent="0.25">
      <c r="A1019" s="300" t="s">
        <v>16</v>
      </c>
      <c r="B1019" s="302" t="s">
        <v>195</v>
      </c>
      <c r="C1019" s="107" t="s">
        <v>196</v>
      </c>
      <c r="D1019" s="108" t="s">
        <v>197</v>
      </c>
      <c r="E1019" s="98" t="s">
        <v>198</v>
      </c>
      <c r="F1019" s="106" t="s">
        <v>199</v>
      </c>
      <c r="G1019" s="109" t="s">
        <v>200</v>
      </c>
      <c r="H1019" s="110" t="s">
        <v>100</v>
      </c>
      <c r="I1019" s="304" t="s">
        <v>95</v>
      </c>
      <c r="J1019" s="93">
        <v>2</v>
      </c>
      <c r="K1019" s="34"/>
      <c r="L1019" s="63">
        <f t="shared" si="136"/>
        <v>0</v>
      </c>
      <c r="M1019" s="62" t="str">
        <f t="shared" si="137"/>
        <v>DEFICIENTE</v>
      </c>
      <c r="N1019" s="87">
        <f t="shared" ref="N1019:N1021" si="138">J1019</f>
        <v>2</v>
      </c>
      <c r="O1019" s="87">
        <f t="shared" ref="O1019:O1021" si="139">K1019</f>
        <v>0</v>
      </c>
      <c r="P1019" s="87">
        <f>ROUND(((O1019/N1019)*100),0)</f>
        <v>0</v>
      </c>
      <c r="Q1019" s="87" t="str">
        <f>IF(P1019&lt;=84,"DEFICIENTE",IF(P1019&lt;=89,"REGULAR",IF(P1019&lt;=94,"BUENO","MUY BUENO")))</f>
        <v>DEFICIENTE</v>
      </c>
    </row>
    <row r="1020" spans="1:17" ht="108" x14ac:dyDescent="0.25">
      <c r="A1020" s="301"/>
      <c r="B1020" s="303"/>
      <c r="C1020" s="111" t="s">
        <v>201</v>
      </c>
      <c r="D1020" s="112" t="s">
        <v>202</v>
      </c>
      <c r="E1020" s="98" t="s">
        <v>203</v>
      </c>
      <c r="F1020" s="106" t="s">
        <v>204</v>
      </c>
      <c r="G1020" s="109" t="s">
        <v>205</v>
      </c>
      <c r="H1020" s="113" t="s">
        <v>101</v>
      </c>
      <c r="I1020" s="305"/>
      <c r="J1020" s="34"/>
      <c r="K1020" s="34"/>
      <c r="L1020" s="63" t="e">
        <f t="shared" si="136"/>
        <v>#DIV/0!</v>
      </c>
      <c r="M1020" s="62" t="e">
        <f t="shared" si="137"/>
        <v>#DIV/0!</v>
      </c>
      <c r="N1020" s="87">
        <f t="shared" si="138"/>
        <v>0</v>
      </c>
      <c r="O1020" s="87">
        <f t="shared" si="139"/>
        <v>0</v>
      </c>
      <c r="P1020" s="87" t="e">
        <f>ROUND(((O1020/N1020)*100),0)</f>
        <v>#DIV/0!</v>
      </c>
      <c r="Q1020" s="87" t="e">
        <f>IF(P1020&lt;=84,"DEFICIENTE",IF(P1020&lt;=89,"REGULAR",IF(P1020&lt;=94,"BUENO","MUY BUENO")))</f>
        <v>#DIV/0!</v>
      </c>
    </row>
    <row r="1021" spans="1:17" ht="120" x14ac:dyDescent="0.25">
      <c r="A1021" s="301"/>
      <c r="B1021" s="303"/>
      <c r="C1021" s="107" t="s">
        <v>206</v>
      </c>
      <c r="D1021" s="108" t="s">
        <v>207</v>
      </c>
      <c r="E1021" s="98" t="s">
        <v>208</v>
      </c>
      <c r="F1021" s="106" t="s">
        <v>209</v>
      </c>
      <c r="G1021" s="109" t="s">
        <v>210</v>
      </c>
      <c r="H1021" s="114" t="s">
        <v>211</v>
      </c>
      <c r="I1021" s="305"/>
      <c r="J1021" s="34"/>
      <c r="K1021" s="34"/>
      <c r="L1021" s="63" t="e">
        <f t="shared" si="136"/>
        <v>#DIV/0!</v>
      </c>
      <c r="M1021" s="62" t="e">
        <f t="shared" si="137"/>
        <v>#DIV/0!</v>
      </c>
      <c r="N1021" s="86">
        <f t="shared" si="138"/>
        <v>0</v>
      </c>
      <c r="O1021" s="86">
        <f t="shared" si="139"/>
        <v>0</v>
      </c>
      <c r="P1021" s="86" t="e">
        <f>ROUND(((O1021/N1021)*100),0)</f>
        <v>#DIV/0!</v>
      </c>
      <c r="Q1021" s="86" t="e">
        <f>IF(P1021&lt;=84,"DEFICIENTE",IF(P1021&lt;=89,"REGULAR",IF(P1021&lt;=94,"BUENO","MUY BUENO")))</f>
        <v>#DIV/0!</v>
      </c>
    </row>
    <row r="1022" spans="1:17" ht="60" x14ac:dyDescent="0.25">
      <c r="A1022" s="300" t="s">
        <v>102</v>
      </c>
      <c r="B1022" s="306" t="s">
        <v>212</v>
      </c>
      <c r="C1022" s="307" t="s">
        <v>213</v>
      </c>
      <c r="D1022" s="308" t="s">
        <v>214</v>
      </c>
      <c r="E1022" s="98" t="s">
        <v>215</v>
      </c>
      <c r="F1022" s="106" t="s">
        <v>216</v>
      </c>
      <c r="G1022" s="100" t="s">
        <v>217</v>
      </c>
      <c r="H1022" s="309" t="s">
        <v>103</v>
      </c>
      <c r="I1022" s="310" t="s">
        <v>104</v>
      </c>
      <c r="J1022" s="34"/>
      <c r="K1022" s="34"/>
      <c r="L1022" s="63" t="e">
        <f t="shared" si="136"/>
        <v>#DIV/0!</v>
      </c>
      <c r="M1022" s="62" t="e">
        <f t="shared" si="137"/>
        <v>#DIV/0!</v>
      </c>
      <c r="N1022" s="312">
        <f>J1023</f>
        <v>0</v>
      </c>
      <c r="O1022" s="312">
        <f>K1023</f>
        <v>0</v>
      </c>
      <c r="P1022" s="312" t="e">
        <f>ROUND(((O1022/N1022)*100),0)</f>
        <v>#DIV/0!</v>
      </c>
      <c r="Q1022" s="312" t="e">
        <f>IF(P1022&lt;=84,"DEFICIENTE",IF(P1022&lt;=89,"REGULAR",IF(P1022&lt;=94,"BUENO","MUY BUENO")))</f>
        <v>#DIV/0!</v>
      </c>
    </row>
    <row r="1023" spans="1:17" ht="60" x14ac:dyDescent="0.25">
      <c r="A1023" s="301"/>
      <c r="B1023" s="306"/>
      <c r="C1023" s="307"/>
      <c r="D1023" s="308"/>
      <c r="E1023" s="98" t="s">
        <v>218</v>
      </c>
      <c r="F1023" s="106" t="s">
        <v>219</v>
      </c>
      <c r="G1023" s="100" t="s">
        <v>220</v>
      </c>
      <c r="H1023" s="309"/>
      <c r="I1023" s="311"/>
      <c r="J1023" s="34"/>
      <c r="K1023" s="34"/>
      <c r="L1023" s="63" t="e">
        <f t="shared" si="136"/>
        <v>#DIV/0!</v>
      </c>
      <c r="M1023" s="62" t="e">
        <f t="shared" si="137"/>
        <v>#DIV/0!</v>
      </c>
      <c r="N1023" s="313"/>
      <c r="O1023" s="313"/>
      <c r="P1023" s="313"/>
      <c r="Q1023" s="313"/>
    </row>
    <row r="1024" spans="1:17" ht="89.25" x14ac:dyDescent="0.25">
      <c r="A1024" s="301"/>
      <c r="B1024" s="306"/>
      <c r="C1024" s="107" t="s">
        <v>221</v>
      </c>
      <c r="D1024" s="108" t="s">
        <v>222</v>
      </c>
      <c r="E1024" s="115" t="s">
        <v>223</v>
      </c>
      <c r="F1024" s="106" t="s">
        <v>224</v>
      </c>
      <c r="G1024" s="109" t="s">
        <v>225</v>
      </c>
      <c r="H1024" s="116" t="s">
        <v>105</v>
      </c>
      <c r="I1024" s="311"/>
      <c r="J1024" s="34"/>
      <c r="K1024" s="34"/>
      <c r="L1024" s="63" t="e">
        <f t="shared" si="136"/>
        <v>#DIV/0!</v>
      </c>
      <c r="M1024" s="34" t="e">
        <f t="shared" si="137"/>
        <v>#DIV/0!</v>
      </c>
      <c r="N1024" s="86">
        <f>J1024</f>
        <v>0</v>
      </c>
      <c r="O1024" s="86">
        <f>K1024</f>
        <v>0</v>
      </c>
      <c r="P1024" s="86" t="e">
        <f>ROUND(((O1024/N1024)*100),0)</f>
        <v>#DIV/0!</v>
      </c>
      <c r="Q1024" s="86" t="e">
        <f>IF(P1024&lt;=84,"DEFICIENTE",IF(P1024&lt;=89,"REGULAR",IF(P1024&lt;=94,"BUENO","MUY BUENO")))</f>
        <v>#DIV/0!</v>
      </c>
    </row>
    <row r="1025" spans="1:17" ht="16.5" x14ac:dyDescent="0.25">
      <c r="A1025" s="36" t="s">
        <v>106</v>
      </c>
      <c r="B1025" s="37"/>
      <c r="C1025" s="38"/>
      <c r="D1025" s="39"/>
      <c r="E1025" s="40"/>
      <c r="F1025" s="41"/>
      <c r="G1025" s="42"/>
      <c r="H1025" s="42"/>
      <c r="I1025" s="43"/>
      <c r="J1025" s="34"/>
      <c r="K1025" s="34"/>
      <c r="L1025" s="25"/>
      <c r="M1025" s="34"/>
      <c r="N1025" s="83"/>
      <c r="O1025" s="83"/>
      <c r="P1025" s="83"/>
      <c r="Q1025" s="83"/>
    </row>
    <row r="1026" spans="1:17" ht="25.5" x14ac:dyDescent="0.25">
      <c r="A1026" s="314" t="s">
        <v>226</v>
      </c>
      <c r="B1026" s="317" t="s">
        <v>107</v>
      </c>
      <c r="C1026" s="44" t="s">
        <v>227</v>
      </c>
      <c r="D1026" s="45" t="s">
        <v>108</v>
      </c>
      <c r="E1026" s="117" t="s">
        <v>228</v>
      </c>
      <c r="F1026" s="118" t="s">
        <v>229</v>
      </c>
      <c r="G1026" s="119" t="s">
        <v>94</v>
      </c>
      <c r="H1026" s="120" t="s">
        <v>94</v>
      </c>
      <c r="I1026" s="320" t="s">
        <v>109</v>
      </c>
      <c r="J1026" s="34"/>
      <c r="K1026" s="34"/>
      <c r="L1026" s="25" t="e">
        <f>ROUND(((K1026/J1026)*100),0)</f>
        <v>#DIV/0!</v>
      </c>
      <c r="M1026" s="34" t="e">
        <f>IF(L1026&lt;=84,"DEFICIENTE",IF(L1026&lt;=89,"REGULAR",IF(L1026&lt;=94,"BUENO","MUY BUENO")))</f>
        <v>#DIV/0!</v>
      </c>
      <c r="N1026" s="6">
        <f>J1026</f>
        <v>0</v>
      </c>
      <c r="O1026" s="6">
        <f>K1026</f>
        <v>0</v>
      </c>
      <c r="P1026" s="6" t="e">
        <f>ROUND(((O1026/N1026)*100),0)</f>
        <v>#DIV/0!</v>
      </c>
      <c r="Q1026" s="6" t="e">
        <f>IF(P1026&lt;=84,"DEFICIENTE",IF(P1026&lt;=89,"REGULAR",IF(P1026&lt;=94,"BUENO","MUY BUENO")))</f>
        <v>#DIV/0!</v>
      </c>
    </row>
    <row r="1027" spans="1:17" ht="25.5" x14ac:dyDescent="0.25">
      <c r="A1027" s="315"/>
      <c r="B1027" s="318"/>
      <c r="C1027" s="323" t="s">
        <v>230</v>
      </c>
      <c r="D1027" s="326" t="s">
        <v>110</v>
      </c>
      <c r="E1027" s="121" t="s">
        <v>231</v>
      </c>
      <c r="F1027" s="106" t="s">
        <v>232</v>
      </c>
      <c r="G1027" s="122" t="s">
        <v>17</v>
      </c>
      <c r="H1027" s="327" t="s">
        <v>111</v>
      </c>
      <c r="I1027" s="321"/>
      <c r="J1027" s="34"/>
      <c r="K1027" s="34"/>
      <c r="L1027" s="63" t="e">
        <f>ROUND(((K1027/J1027)*100),0)</f>
        <v>#DIV/0!</v>
      </c>
      <c r="M1027" s="62" t="e">
        <f>IF(L1027&lt;=84,"DEFICIENTE",IF(L1027&lt;=89,"REGULAR",IF(L1027&lt;=94,"BUENO","MUY BUENO")))</f>
        <v>#DIV/0!</v>
      </c>
      <c r="N1027" s="312">
        <f>J1027</f>
        <v>0</v>
      </c>
      <c r="O1027" s="312">
        <f>K1027</f>
        <v>0</v>
      </c>
      <c r="P1027" s="312" t="e">
        <f>ROUND(((O1027/N1027)*100),0)</f>
        <v>#DIV/0!</v>
      </c>
      <c r="Q1027" s="312" t="e">
        <f>IF(P1027&lt;=84,"DEFICIENTE",IF(P1027&lt;=89,"REGULAR",IF(P1027&lt;=94,"BUENO","MUY BUENO")))</f>
        <v>#DIV/0!</v>
      </c>
    </row>
    <row r="1028" spans="1:17" ht="36" x14ac:dyDescent="0.25">
      <c r="A1028" s="315"/>
      <c r="B1028" s="318"/>
      <c r="C1028" s="324"/>
      <c r="D1028" s="326"/>
      <c r="E1028" s="121" t="s">
        <v>233</v>
      </c>
      <c r="F1028" s="106" t="s">
        <v>234</v>
      </c>
      <c r="G1028" s="122" t="s">
        <v>17</v>
      </c>
      <c r="H1028" s="327"/>
      <c r="I1028" s="321"/>
      <c r="J1028" s="34"/>
      <c r="K1028" s="34"/>
      <c r="L1028" s="63" t="e">
        <f>ROUND(((K1028/J1028)*100),0)</f>
        <v>#DIV/0!</v>
      </c>
      <c r="M1028" s="62" t="e">
        <f>IF(L1028&lt;=84,"DEFICIENTE",IF(L1028&lt;=89,"REGULAR",IF(L1028&lt;=94,"BUENO","MUY BUENO")))</f>
        <v>#DIV/0!</v>
      </c>
      <c r="N1028" s="328"/>
      <c r="O1028" s="328"/>
      <c r="P1028" s="328"/>
      <c r="Q1028" s="328"/>
    </row>
    <row r="1029" spans="1:17" ht="36" x14ac:dyDescent="0.25">
      <c r="A1029" s="315"/>
      <c r="B1029" s="318"/>
      <c r="C1029" s="324"/>
      <c r="D1029" s="326"/>
      <c r="E1029" s="121" t="s">
        <v>235</v>
      </c>
      <c r="F1029" s="106" t="s">
        <v>236</v>
      </c>
      <c r="G1029" s="122" t="s">
        <v>17</v>
      </c>
      <c r="H1029" s="327"/>
      <c r="I1029" s="321"/>
      <c r="J1029" s="34"/>
      <c r="K1029" s="34"/>
      <c r="L1029" s="63" t="e">
        <f>ROUND(((K1029/J1029)*100),0)</f>
        <v>#DIV/0!</v>
      </c>
      <c r="M1029" s="62" t="e">
        <f>IF(L1029&lt;=84,"DEFICIENTE",IF(L1029&lt;=89,"REGULAR",IF(L1029&lt;=94,"BUENO","MUY BUENO")))</f>
        <v>#DIV/0!</v>
      </c>
      <c r="N1029" s="328"/>
      <c r="O1029" s="328"/>
      <c r="P1029" s="328"/>
      <c r="Q1029" s="328"/>
    </row>
    <row r="1030" spans="1:17" ht="36" x14ac:dyDescent="0.25">
      <c r="A1030" s="316"/>
      <c r="B1030" s="319"/>
      <c r="C1030" s="325"/>
      <c r="D1030" s="326"/>
      <c r="E1030" s="121" t="s">
        <v>237</v>
      </c>
      <c r="F1030" s="106" t="s">
        <v>238</v>
      </c>
      <c r="G1030" s="122" t="s">
        <v>17</v>
      </c>
      <c r="H1030" s="327"/>
      <c r="I1030" s="322"/>
      <c r="J1030" s="34"/>
      <c r="K1030" s="34"/>
      <c r="L1030" s="63" t="e">
        <f>ROUND(((K1030/J1030)*100),0)</f>
        <v>#DIV/0!</v>
      </c>
      <c r="M1030" s="62" t="e">
        <f>IF(L1030&lt;=84,"DEFICIENTE",IF(L1030&lt;=89,"REGULAR",IF(L1030&lt;=94,"BUENO","MUY BUENO")))</f>
        <v>#DIV/0!</v>
      </c>
      <c r="N1030" s="329"/>
      <c r="O1030" s="329"/>
      <c r="P1030" s="329"/>
      <c r="Q1030" s="329"/>
    </row>
    <row r="1032" spans="1:17" ht="21" x14ac:dyDescent="0.25">
      <c r="A1032" s="123" t="s">
        <v>244</v>
      </c>
      <c r="B1032" s="124"/>
      <c r="C1032" s="125"/>
      <c r="D1032" s="125"/>
      <c r="E1032" s="124"/>
      <c r="F1032" s="124"/>
      <c r="G1032" s="51"/>
      <c r="H1032" s="52"/>
      <c r="I1032" s="53"/>
      <c r="J1032" s="54"/>
      <c r="K1032" s="54"/>
      <c r="L1032" s="55"/>
      <c r="M1032" s="58"/>
      <c r="N1032" s="59"/>
      <c r="O1032" s="59"/>
      <c r="P1032" s="60"/>
      <c r="Q1032" s="61"/>
    </row>
    <row r="1033" spans="1:17" x14ac:dyDescent="0.25">
      <c r="A1033" s="80" t="s">
        <v>91</v>
      </c>
      <c r="B1033" s="64"/>
      <c r="C1033" s="64"/>
      <c r="D1033" s="64"/>
      <c r="E1033" s="64"/>
      <c r="F1033" s="64"/>
      <c r="G1033" s="64"/>
      <c r="H1033" s="64"/>
      <c r="I1033" s="64"/>
      <c r="J1033" s="64"/>
      <c r="K1033" s="64"/>
      <c r="L1033" s="64"/>
      <c r="M1033" s="64"/>
      <c r="N1033" s="65"/>
      <c r="O1033" s="65"/>
      <c r="P1033" s="66"/>
      <c r="Q1033" s="67"/>
    </row>
    <row r="1034" spans="1:17" ht="36" x14ac:dyDescent="0.25">
      <c r="A1034" s="345" t="s">
        <v>12</v>
      </c>
      <c r="B1034" s="347" t="s">
        <v>92</v>
      </c>
      <c r="C1034" s="348" t="s">
        <v>150</v>
      </c>
      <c r="D1034" s="349" t="s">
        <v>93</v>
      </c>
      <c r="E1034" s="101" t="s">
        <v>151</v>
      </c>
      <c r="F1034" s="102" t="s">
        <v>152</v>
      </c>
      <c r="G1034" s="100" t="s">
        <v>153</v>
      </c>
      <c r="H1034" s="351" t="s">
        <v>94</v>
      </c>
      <c r="I1034" s="352" t="s">
        <v>95</v>
      </c>
      <c r="J1034" s="92"/>
      <c r="K1034" s="62"/>
      <c r="L1034" s="63" t="e">
        <f>ROUND(((K1034/J1034)*100),0)</f>
        <v>#DIV/0!</v>
      </c>
      <c r="M1034" s="62" t="e">
        <f>IF(L1034&lt;=84,"DEFICIENTE",IF(L1034&lt;=89,"REGULAR",IF(L1034&lt;=94,"BUENO","MUY BUENO")))</f>
        <v>#DIV/0!</v>
      </c>
      <c r="N1034" s="355">
        <f>J1034</f>
        <v>0</v>
      </c>
      <c r="O1034" s="355">
        <f>K1034</f>
        <v>0</v>
      </c>
      <c r="P1034" s="355" t="e">
        <f>ROUND(((O1034/N1034)*100),0)</f>
        <v>#DIV/0!</v>
      </c>
      <c r="Q1034" s="355" t="e">
        <f>IF(P1034&lt;=84,"DEFICIENTE",IF(P1034&lt;=89,"REGULAR",IF(P1034&lt;=94,"BUENO","MUY BUENO")))</f>
        <v>#DIV/0!</v>
      </c>
    </row>
    <row r="1035" spans="1:17" ht="60" x14ac:dyDescent="0.25">
      <c r="A1035" s="345"/>
      <c r="B1035" s="347"/>
      <c r="C1035" s="348"/>
      <c r="D1035" s="350"/>
      <c r="E1035" s="103" t="s">
        <v>154</v>
      </c>
      <c r="F1035" s="94" t="s">
        <v>142</v>
      </c>
      <c r="G1035" s="104" t="s">
        <v>153</v>
      </c>
      <c r="H1035" s="351"/>
      <c r="I1035" s="353"/>
      <c r="J1035" s="93"/>
      <c r="K1035" s="56"/>
      <c r="L1035" s="57"/>
      <c r="M1035" s="56"/>
      <c r="N1035" s="356"/>
      <c r="O1035" s="356"/>
      <c r="P1035" s="356"/>
      <c r="Q1035" s="356"/>
    </row>
    <row r="1036" spans="1:17" ht="60" x14ac:dyDescent="0.25">
      <c r="A1036" s="345"/>
      <c r="B1036" s="347"/>
      <c r="C1036" s="357" t="s">
        <v>155</v>
      </c>
      <c r="D1036" s="360" t="s">
        <v>96</v>
      </c>
      <c r="E1036" s="95" t="s">
        <v>143</v>
      </c>
      <c r="F1036" s="96" t="s">
        <v>144</v>
      </c>
      <c r="G1036" s="97" t="s">
        <v>145</v>
      </c>
      <c r="H1036" s="363" t="s">
        <v>94</v>
      </c>
      <c r="I1036" s="353"/>
      <c r="J1036" s="93"/>
      <c r="K1036" s="56"/>
      <c r="L1036" s="57"/>
      <c r="M1036" s="56"/>
      <c r="N1036" s="355">
        <f>J1038</f>
        <v>0</v>
      </c>
      <c r="O1036" s="355">
        <f>K1038</f>
        <v>0</v>
      </c>
      <c r="P1036" s="355" t="e">
        <f>ROUND(((O1036/N1036)*100),0)</f>
        <v>#DIV/0!</v>
      </c>
      <c r="Q1036" s="355" t="e">
        <f>IF(P1036&lt;=84,"DEFICIENTE",IF(P1036&lt;=89,"REGULAR",IF(P1036&lt;=94,"BUENO","MUY BUENO")))</f>
        <v>#DIV/0!</v>
      </c>
    </row>
    <row r="1037" spans="1:17" ht="48" x14ac:dyDescent="0.25">
      <c r="A1037" s="345"/>
      <c r="B1037" s="347"/>
      <c r="C1037" s="358"/>
      <c r="D1037" s="361"/>
      <c r="E1037" s="95" t="s">
        <v>146</v>
      </c>
      <c r="F1037" s="96" t="s">
        <v>147</v>
      </c>
      <c r="G1037" s="97" t="s">
        <v>145</v>
      </c>
      <c r="H1037" s="363"/>
      <c r="I1037" s="353"/>
      <c r="J1037" s="93"/>
      <c r="K1037" s="56"/>
      <c r="L1037" s="57"/>
      <c r="M1037" s="56"/>
      <c r="N1037" s="364"/>
      <c r="O1037" s="364"/>
      <c r="P1037" s="364"/>
      <c r="Q1037" s="364"/>
    </row>
    <row r="1038" spans="1:17" ht="60" x14ac:dyDescent="0.25">
      <c r="A1038" s="346"/>
      <c r="B1038" s="347"/>
      <c r="C1038" s="359"/>
      <c r="D1038" s="362"/>
      <c r="E1038" s="98" t="s">
        <v>148</v>
      </c>
      <c r="F1038" s="99" t="s">
        <v>149</v>
      </c>
      <c r="G1038" s="100" t="s">
        <v>145</v>
      </c>
      <c r="H1038" s="363"/>
      <c r="I1038" s="354"/>
      <c r="J1038" s="93"/>
      <c r="K1038" s="34"/>
      <c r="L1038" s="63" t="e">
        <f t="shared" ref="L1038:L1053" si="140">ROUND(((K1038/J1038)*100),0)</f>
        <v>#DIV/0!</v>
      </c>
      <c r="M1038" s="34"/>
      <c r="N1038" s="356"/>
      <c r="O1038" s="356"/>
      <c r="P1038" s="356"/>
      <c r="Q1038" s="356"/>
    </row>
    <row r="1039" spans="1:17" ht="24" x14ac:dyDescent="0.25">
      <c r="A1039" s="300" t="s">
        <v>14</v>
      </c>
      <c r="B1039" s="365" t="s">
        <v>156</v>
      </c>
      <c r="C1039" s="323" t="s">
        <v>157</v>
      </c>
      <c r="D1039" s="368" t="s">
        <v>158</v>
      </c>
      <c r="E1039" s="98" t="s">
        <v>159</v>
      </c>
      <c r="F1039" s="105" t="s">
        <v>160</v>
      </c>
      <c r="G1039" s="100" t="s">
        <v>161</v>
      </c>
      <c r="H1039" s="351" t="s">
        <v>97</v>
      </c>
      <c r="I1039" s="304" t="s">
        <v>98</v>
      </c>
      <c r="J1039" s="93"/>
      <c r="K1039" s="34"/>
      <c r="L1039" s="63" t="e">
        <f t="shared" si="140"/>
        <v>#DIV/0!</v>
      </c>
      <c r="M1039" s="62" t="e">
        <f t="shared" ref="M1039:M1053" si="141">IF(L1039&lt;=84,"DEFICIENTE",IF(L1039&lt;=89,"REGULAR",IF(L1039&lt;=94,"BUENO","MUY BUENO")))</f>
        <v>#DIV/0!</v>
      </c>
      <c r="N1039" s="330">
        <f>J1041</f>
        <v>0</v>
      </c>
      <c r="O1039" s="330">
        <f>K1041</f>
        <v>0</v>
      </c>
      <c r="P1039" s="338" t="e">
        <f>ROUND(((O1039/N1039)*100),0)</f>
        <v>#DIV/0!</v>
      </c>
      <c r="Q1039" s="338" t="e">
        <f>IF(P1039&lt;=84,"DEFICIENTE",IF(P1039&lt;=89,"REGULAR",IF(P1039&lt;=94,"BUENO","MUY BUENO")))</f>
        <v>#DIV/0!</v>
      </c>
    </row>
    <row r="1040" spans="1:17" ht="36" x14ac:dyDescent="0.25">
      <c r="A1040" s="301"/>
      <c r="B1040" s="366"/>
      <c r="C1040" s="324"/>
      <c r="D1040" s="349"/>
      <c r="E1040" s="98" t="s">
        <v>162</v>
      </c>
      <c r="F1040" s="105" t="s">
        <v>163</v>
      </c>
      <c r="G1040" s="100" t="s">
        <v>164</v>
      </c>
      <c r="H1040" s="351"/>
      <c r="I1040" s="305"/>
      <c r="J1040" s="93"/>
      <c r="K1040" s="34"/>
      <c r="L1040" s="63" t="e">
        <f t="shared" si="140"/>
        <v>#DIV/0!</v>
      </c>
      <c r="M1040" s="62" t="e">
        <f t="shared" si="141"/>
        <v>#DIV/0!</v>
      </c>
      <c r="N1040" s="331"/>
      <c r="O1040" s="331"/>
      <c r="P1040" s="339"/>
      <c r="Q1040" s="339"/>
    </row>
    <row r="1041" spans="1:17" ht="36" x14ac:dyDescent="0.25">
      <c r="A1041" s="301"/>
      <c r="B1041" s="366"/>
      <c r="C1041" s="324"/>
      <c r="D1041" s="349"/>
      <c r="E1041" s="98" t="s">
        <v>165</v>
      </c>
      <c r="F1041" s="105" t="s">
        <v>166</v>
      </c>
      <c r="G1041" s="100" t="s">
        <v>167</v>
      </c>
      <c r="H1041" s="351"/>
      <c r="I1041" s="305"/>
      <c r="J1041" s="93"/>
      <c r="K1041" s="34"/>
      <c r="L1041" s="63" t="e">
        <f t="shared" si="140"/>
        <v>#DIV/0!</v>
      </c>
      <c r="M1041" s="62" t="e">
        <f t="shared" si="141"/>
        <v>#DIV/0!</v>
      </c>
      <c r="N1041" s="331"/>
      <c r="O1041" s="331"/>
      <c r="P1041" s="339"/>
      <c r="Q1041" s="339"/>
    </row>
    <row r="1042" spans="1:17" ht="48" x14ac:dyDescent="0.25">
      <c r="A1042" s="301"/>
      <c r="B1042" s="366"/>
      <c r="C1042" s="357" t="s">
        <v>168</v>
      </c>
      <c r="D1042" s="308" t="s">
        <v>169</v>
      </c>
      <c r="E1042" s="98" t="s">
        <v>170</v>
      </c>
      <c r="F1042" s="105" t="s">
        <v>171</v>
      </c>
      <c r="G1042" s="100" t="s">
        <v>172</v>
      </c>
      <c r="H1042" s="363" t="s">
        <v>173</v>
      </c>
      <c r="I1042" s="305"/>
      <c r="J1042" s="93"/>
      <c r="K1042" s="34"/>
      <c r="L1042" s="63" t="e">
        <f t="shared" si="140"/>
        <v>#DIV/0!</v>
      </c>
      <c r="M1042" s="62" t="e">
        <f t="shared" si="141"/>
        <v>#DIV/0!</v>
      </c>
      <c r="N1042" s="330">
        <f>J1042</f>
        <v>0</v>
      </c>
      <c r="O1042" s="330">
        <f>K1042</f>
        <v>0</v>
      </c>
      <c r="P1042" s="330" t="e">
        <f>ROUND(((O1042/N1042)*100),0)</f>
        <v>#DIV/0!</v>
      </c>
      <c r="Q1042" s="330" t="e">
        <f>IF(P1042&lt;=84,"DEFICIENTE",IF(P1042&lt;=89,"REGULAR",IF(P1042&lt;=94,"BUENO","MUY BUENO")))</f>
        <v>#DIV/0!</v>
      </c>
    </row>
    <row r="1043" spans="1:17" ht="72" x14ac:dyDescent="0.25">
      <c r="A1043" s="301"/>
      <c r="B1043" s="366"/>
      <c r="C1043" s="358"/>
      <c r="D1043" s="308"/>
      <c r="E1043" s="98" t="s">
        <v>174</v>
      </c>
      <c r="F1043" s="105" t="s">
        <v>175</v>
      </c>
      <c r="G1043" s="100" t="s">
        <v>176</v>
      </c>
      <c r="H1043" s="363"/>
      <c r="I1043" s="305"/>
      <c r="J1043" s="93"/>
      <c r="K1043" s="34"/>
      <c r="L1043" s="63" t="e">
        <f t="shared" si="140"/>
        <v>#DIV/0!</v>
      </c>
      <c r="M1043" s="62" t="e">
        <f t="shared" si="141"/>
        <v>#DIV/0!</v>
      </c>
      <c r="N1043" s="331"/>
      <c r="O1043" s="331"/>
      <c r="P1043" s="331"/>
      <c r="Q1043" s="331"/>
    </row>
    <row r="1044" spans="1:17" ht="72" x14ac:dyDescent="0.25">
      <c r="A1044" s="301"/>
      <c r="B1044" s="366"/>
      <c r="C1044" s="332" t="s">
        <v>177</v>
      </c>
      <c r="D1044" s="334" t="s">
        <v>178</v>
      </c>
      <c r="E1044" s="98" t="s">
        <v>179</v>
      </c>
      <c r="F1044" s="105" t="s">
        <v>180</v>
      </c>
      <c r="G1044" s="100" t="s">
        <v>176</v>
      </c>
      <c r="H1044" s="336" t="s">
        <v>181</v>
      </c>
      <c r="I1044" s="305"/>
      <c r="J1044" s="93"/>
      <c r="K1044" s="68"/>
      <c r="L1044" s="63" t="e">
        <f t="shared" si="140"/>
        <v>#DIV/0!</v>
      </c>
      <c r="M1044" s="62" t="e">
        <f t="shared" si="141"/>
        <v>#DIV/0!</v>
      </c>
      <c r="N1044" s="338">
        <f>J1044</f>
        <v>0</v>
      </c>
      <c r="O1044" s="338">
        <f>K1044</f>
        <v>0</v>
      </c>
      <c r="P1044" s="330" t="e">
        <f>ROUND(((O1044/N1044)*100),0)</f>
        <v>#DIV/0!</v>
      </c>
      <c r="Q1044" s="330" t="e">
        <f>IF(P1044&lt;=84,"DEFICIENTE",IF(P1044&lt;=89,"REGULAR",IF(P1044&lt;=94,"BUENO","MUY BUENO")))</f>
        <v>#DIV/0!</v>
      </c>
    </row>
    <row r="1045" spans="1:17" ht="36" x14ac:dyDescent="0.25">
      <c r="A1045" s="301"/>
      <c r="B1045" s="367"/>
      <c r="C1045" s="333"/>
      <c r="D1045" s="335"/>
      <c r="E1045" s="98" t="s">
        <v>182</v>
      </c>
      <c r="F1045" s="105" t="s">
        <v>183</v>
      </c>
      <c r="G1045" s="100" t="s">
        <v>184</v>
      </c>
      <c r="H1045" s="337"/>
      <c r="I1045" s="305"/>
      <c r="J1045" s="93"/>
      <c r="K1045" s="68"/>
      <c r="L1045" s="63" t="e">
        <f t="shared" si="140"/>
        <v>#DIV/0!</v>
      </c>
      <c r="M1045" s="62" t="e">
        <f t="shared" si="141"/>
        <v>#DIV/0!</v>
      </c>
      <c r="N1045" s="339"/>
      <c r="O1045" s="339"/>
      <c r="P1045" s="331"/>
      <c r="Q1045" s="331"/>
    </row>
    <row r="1046" spans="1:17" ht="60" x14ac:dyDescent="0.25">
      <c r="A1046" s="300" t="s">
        <v>15</v>
      </c>
      <c r="B1046" s="340" t="s">
        <v>185</v>
      </c>
      <c r="C1046" s="307" t="s">
        <v>186</v>
      </c>
      <c r="D1046" s="308" t="s">
        <v>187</v>
      </c>
      <c r="E1046" s="98" t="s">
        <v>188</v>
      </c>
      <c r="F1046" s="106" t="s">
        <v>189</v>
      </c>
      <c r="G1046" s="100" t="s">
        <v>190</v>
      </c>
      <c r="H1046" s="342" t="s">
        <v>191</v>
      </c>
      <c r="I1046" s="343" t="s">
        <v>99</v>
      </c>
      <c r="J1046" s="93"/>
      <c r="K1046" s="68"/>
      <c r="L1046" s="63" t="e">
        <f t="shared" si="140"/>
        <v>#DIV/0!</v>
      </c>
      <c r="M1046" s="62" t="e">
        <f t="shared" si="141"/>
        <v>#DIV/0!</v>
      </c>
      <c r="N1046" s="338">
        <f>J1046</f>
        <v>0</v>
      </c>
      <c r="O1046" s="338">
        <f>K1046</f>
        <v>0</v>
      </c>
      <c r="P1046" s="330" t="e">
        <f>ROUND(((O1046/N1046)*100),0)</f>
        <v>#DIV/0!</v>
      </c>
      <c r="Q1046" s="330" t="e">
        <f>IF(P1046&lt;=84,"DEFICIENTE",IF(P1046&lt;=89,"REGULAR",IF(P1046&lt;=94,"BUENO","MUY BUENO")))</f>
        <v>#DIV/0!</v>
      </c>
    </row>
    <row r="1047" spans="1:17" ht="36" x14ac:dyDescent="0.25">
      <c r="A1047" s="301"/>
      <c r="B1047" s="341"/>
      <c r="C1047" s="307"/>
      <c r="D1047" s="308"/>
      <c r="E1047" s="98" t="s">
        <v>192</v>
      </c>
      <c r="F1047" s="106" t="s">
        <v>193</v>
      </c>
      <c r="G1047" s="100" t="s">
        <v>194</v>
      </c>
      <c r="H1047" s="342"/>
      <c r="I1047" s="344"/>
      <c r="J1047" s="93"/>
      <c r="K1047" s="68"/>
      <c r="L1047" s="63" t="e">
        <f t="shared" si="140"/>
        <v>#DIV/0!</v>
      </c>
      <c r="M1047" s="62" t="e">
        <f t="shared" si="141"/>
        <v>#DIV/0!</v>
      </c>
      <c r="N1047" s="339"/>
      <c r="O1047" s="339"/>
      <c r="P1047" s="331"/>
      <c r="Q1047" s="331"/>
    </row>
    <row r="1048" spans="1:17" ht="72" x14ac:dyDescent="0.25">
      <c r="A1048" s="300" t="s">
        <v>16</v>
      </c>
      <c r="B1048" s="302" t="s">
        <v>195</v>
      </c>
      <c r="C1048" s="107" t="s">
        <v>196</v>
      </c>
      <c r="D1048" s="108" t="s">
        <v>197</v>
      </c>
      <c r="E1048" s="98" t="s">
        <v>198</v>
      </c>
      <c r="F1048" s="106" t="s">
        <v>199</v>
      </c>
      <c r="G1048" s="109" t="s">
        <v>200</v>
      </c>
      <c r="H1048" s="110" t="s">
        <v>100</v>
      </c>
      <c r="I1048" s="304" t="s">
        <v>95</v>
      </c>
      <c r="J1048" s="93">
        <v>2</v>
      </c>
      <c r="K1048" s="34"/>
      <c r="L1048" s="63">
        <f t="shared" si="140"/>
        <v>0</v>
      </c>
      <c r="M1048" s="62" t="str">
        <f t="shared" si="141"/>
        <v>DEFICIENTE</v>
      </c>
      <c r="N1048" s="87">
        <f t="shared" ref="N1048:N1050" si="142">J1048</f>
        <v>2</v>
      </c>
      <c r="O1048" s="87">
        <f t="shared" ref="O1048:O1050" si="143">K1048</f>
        <v>0</v>
      </c>
      <c r="P1048" s="87">
        <f>ROUND(((O1048/N1048)*100),0)</f>
        <v>0</v>
      </c>
      <c r="Q1048" s="87" t="str">
        <f>IF(P1048&lt;=84,"DEFICIENTE",IF(P1048&lt;=89,"REGULAR",IF(P1048&lt;=94,"BUENO","MUY BUENO")))</f>
        <v>DEFICIENTE</v>
      </c>
    </row>
    <row r="1049" spans="1:17" ht="108" x14ac:dyDescent="0.25">
      <c r="A1049" s="301"/>
      <c r="B1049" s="303"/>
      <c r="C1049" s="111" t="s">
        <v>201</v>
      </c>
      <c r="D1049" s="112" t="s">
        <v>202</v>
      </c>
      <c r="E1049" s="98" t="s">
        <v>203</v>
      </c>
      <c r="F1049" s="106" t="s">
        <v>204</v>
      </c>
      <c r="G1049" s="109" t="s">
        <v>205</v>
      </c>
      <c r="H1049" s="113" t="s">
        <v>101</v>
      </c>
      <c r="I1049" s="305"/>
      <c r="J1049" s="34"/>
      <c r="K1049" s="34"/>
      <c r="L1049" s="63" t="e">
        <f t="shared" si="140"/>
        <v>#DIV/0!</v>
      </c>
      <c r="M1049" s="62" t="e">
        <f t="shared" si="141"/>
        <v>#DIV/0!</v>
      </c>
      <c r="N1049" s="87">
        <f t="shared" si="142"/>
        <v>0</v>
      </c>
      <c r="O1049" s="87">
        <f t="shared" si="143"/>
        <v>0</v>
      </c>
      <c r="P1049" s="87" t="e">
        <f>ROUND(((O1049/N1049)*100),0)</f>
        <v>#DIV/0!</v>
      </c>
      <c r="Q1049" s="87" t="e">
        <f>IF(P1049&lt;=84,"DEFICIENTE",IF(P1049&lt;=89,"REGULAR",IF(P1049&lt;=94,"BUENO","MUY BUENO")))</f>
        <v>#DIV/0!</v>
      </c>
    </row>
    <row r="1050" spans="1:17" ht="120" x14ac:dyDescent="0.25">
      <c r="A1050" s="301"/>
      <c r="B1050" s="303"/>
      <c r="C1050" s="107" t="s">
        <v>206</v>
      </c>
      <c r="D1050" s="108" t="s">
        <v>207</v>
      </c>
      <c r="E1050" s="98" t="s">
        <v>208</v>
      </c>
      <c r="F1050" s="106" t="s">
        <v>209</v>
      </c>
      <c r="G1050" s="109" t="s">
        <v>210</v>
      </c>
      <c r="H1050" s="114" t="s">
        <v>211</v>
      </c>
      <c r="I1050" s="305"/>
      <c r="J1050" s="34"/>
      <c r="K1050" s="34"/>
      <c r="L1050" s="63" t="e">
        <f t="shared" si="140"/>
        <v>#DIV/0!</v>
      </c>
      <c r="M1050" s="62" t="e">
        <f t="shared" si="141"/>
        <v>#DIV/0!</v>
      </c>
      <c r="N1050" s="86">
        <f t="shared" si="142"/>
        <v>0</v>
      </c>
      <c r="O1050" s="86">
        <f t="shared" si="143"/>
        <v>0</v>
      </c>
      <c r="P1050" s="86" t="e">
        <f>ROUND(((O1050/N1050)*100),0)</f>
        <v>#DIV/0!</v>
      </c>
      <c r="Q1050" s="86" t="e">
        <f>IF(P1050&lt;=84,"DEFICIENTE",IF(P1050&lt;=89,"REGULAR",IF(P1050&lt;=94,"BUENO","MUY BUENO")))</f>
        <v>#DIV/0!</v>
      </c>
    </row>
    <row r="1051" spans="1:17" ht="60" x14ac:dyDescent="0.25">
      <c r="A1051" s="300" t="s">
        <v>102</v>
      </c>
      <c r="B1051" s="306" t="s">
        <v>212</v>
      </c>
      <c r="C1051" s="307" t="s">
        <v>213</v>
      </c>
      <c r="D1051" s="308" t="s">
        <v>214</v>
      </c>
      <c r="E1051" s="98" t="s">
        <v>215</v>
      </c>
      <c r="F1051" s="106" t="s">
        <v>216</v>
      </c>
      <c r="G1051" s="100" t="s">
        <v>217</v>
      </c>
      <c r="H1051" s="309" t="s">
        <v>103</v>
      </c>
      <c r="I1051" s="310" t="s">
        <v>104</v>
      </c>
      <c r="J1051" s="34"/>
      <c r="K1051" s="34"/>
      <c r="L1051" s="63" t="e">
        <f t="shared" si="140"/>
        <v>#DIV/0!</v>
      </c>
      <c r="M1051" s="62" t="e">
        <f t="shared" si="141"/>
        <v>#DIV/0!</v>
      </c>
      <c r="N1051" s="312">
        <f>J1052</f>
        <v>0</v>
      </c>
      <c r="O1051" s="312">
        <f>K1052</f>
        <v>0</v>
      </c>
      <c r="P1051" s="312" t="e">
        <f>ROUND(((O1051/N1051)*100),0)</f>
        <v>#DIV/0!</v>
      </c>
      <c r="Q1051" s="312" t="e">
        <f>IF(P1051&lt;=84,"DEFICIENTE",IF(P1051&lt;=89,"REGULAR",IF(P1051&lt;=94,"BUENO","MUY BUENO")))</f>
        <v>#DIV/0!</v>
      </c>
    </row>
    <row r="1052" spans="1:17" ht="60" x14ac:dyDescent="0.25">
      <c r="A1052" s="301"/>
      <c r="B1052" s="306"/>
      <c r="C1052" s="307"/>
      <c r="D1052" s="308"/>
      <c r="E1052" s="98" t="s">
        <v>218</v>
      </c>
      <c r="F1052" s="106" t="s">
        <v>219</v>
      </c>
      <c r="G1052" s="100" t="s">
        <v>220</v>
      </c>
      <c r="H1052" s="309"/>
      <c r="I1052" s="311"/>
      <c r="J1052" s="34"/>
      <c r="K1052" s="34"/>
      <c r="L1052" s="63" t="e">
        <f t="shared" si="140"/>
        <v>#DIV/0!</v>
      </c>
      <c r="M1052" s="62" t="e">
        <f t="shared" si="141"/>
        <v>#DIV/0!</v>
      </c>
      <c r="N1052" s="313"/>
      <c r="O1052" s="313"/>
      <c r="P1052" s="313"/>
      <c r="Q1052" s="313"/>
    </row>
    <row r="1053" spans="1:17" ht="89.25" x14ac:dyDescent="0.25">
      <c r="A1053" s="301"/>
      <c r="B1053" s="306"/>
      <c r="C1053" s="107" t="s">
        <v>221</v>
      </c>
      <c r="D1053" s="108" t="s">
        <v>222</v>
      </c>
      <c r="E1053" s="115" t="s">
        <v>223</v>
      </c>
      <c r="F1053" s="106" t="s">
        <v>224</v>
      </c>
      <c r="G1053" s="109" t="s">
        <v>225</v>
      </c>
      <c r="H1053" s="116" t="s">
        <v>105</v>
      </c>
      <c r="I1053" s="311"/>
      <c r="J1053" s="34"/>
      <c r="K1053" s="34"/>
      <c r="L1053" s="63" t="e">
        <f t="shared" si="140"/>
        <v>#DIV/0!</v>
      </c>
      <c r="M1053" s="34" t="e">
        <f t="shared" si="141"/>
        <v>#DIV/0!</v>
      </c>
      <c r="N1053" s="86">
        <f>J1053</f>
        <v>0</v>
      </c>
      <c r="O1053" s="86">
        <f>K1053</f>
        <v>0</v>
      </c>
      <c r="P1053" s="86" t="e">
        <f>ROUND(((O1053/N1053)*100),0)</f>
        <v>#DIV/0!</v>
      </c>
      <c r="Q1053" s="86" t="e">
        <f>IF(P1053&lt;=84,"DEFICIENTE",IF(P1053&lt;=89,"REGULAR",IF(P1053&lt;=94,"BUENO","MUY BUENO")))</f>
        <v>#DIV/0!</v>
      </c>
    </row>
    <row r="1054" spans="1:17" ht="16.5" x14ac:dyDescent="0.25">
      <c r="A1054" s="36" t="s">
        <v>106</v>
      </c>
      <c r="B1054" s="37"/>
      <c r="C1054" s="38"/>
      <c r="D1054" s="39"/>
      <c r="E1054" s="40"/>
      <c r="F1054" s="41"/>
      <c r="G1054" s="42"/>
      <c r="H1054" s="42"/>
      <c r="I1054" s="43"/>
      <c r="J1054" s="34"/>
      <c r="K1054" s="34"/>
      <c r="L1054" s="25"/>
      <c r="M1054" s="34"/>
      <c r="N1054" s="83"/>
      <c r="O1054" s="83"/>
      <c r="P1054" s="83"/>
      <c r="Q1054" s="83"/>
    </row>
    <row r="1055" spans="1:17" ht="25.5" x14ac:dyDescent="0.25">
      <c r="A1055" s="314" t="s">
        <v>226</v>
      </c>
      <c r="B1055" s="317" t="s">
        <v>107</v>
      </c>
      <c r="C1055" s="44" t="s">
        <v>227</v>
      </c>
      <c r="D1055" s="45" t="s">
        <v>108</v>
      </c>
      <c r="E1055" s="117" t="s">
        <v>228</v>
      </c>
      <c r="F1055" s="118" t="s">
        <v>229</v>
      </c>
      <c r="G1055" s="119" t="s">
        <v>94</v>
      </c>
      <c r="H1055" s="120" t="s">
        <v>94</v>
      </c>
      <c r="I1055" s="320" t="s">
        <v>109</v>
      </c>
      <c r="J1055" s="34"/>
      <c r="K1055" s="34"/>
      <c r="L1055" s="25" t="e">
        <f>ROUND(((K1055/J1055)*100),0)</f>
        <v>#DIV/0!</v>
      </c>
      <c r="M1055" s="34" t="e">
        <f>IF(L1055&lt;=84,"DEFICIENTE",IF(L1055&lt;=89,"REGULAR",IF(L1055&lt;=94,"BUENO","MUY BUENO")))</f>
        <v>#DIV/0!</v>
      </c>
      <c r="N1055" s="6">
        <f>J1055</f>
        <v>0</v>
      </c>
      <c r="O1055" s="6">
        <f>K1055</f>
        <v>0</v>
      </c>
      <c r="P1055" s="6" t="e">
        <f>ROUND(((O1055/N1055)*100),0)</f>
        <v>#DIV/0!</v>
      </c>
      <c r="Q1055" s="6" t="e">
        <f>IF(P1055&lt;=84,"DEFICIENTE",IF(P1055&lt;=89,"REGULAR",IF(P1055&lt;=94,"BUENO","MUY BUENO")))</f>
        <v>#DIV/0!</v>
      </c>
    </row>
    <row r="1056" spans="1:17" ht="25.5" x14ac:dyDescent="0.25">
      <c r="A1056" s="315"/>
      <c r="B1056" s="318"/>
      <c r="C1056" s="323" t="s">
        <v>230</v>
      </c>
      <c r="D1056" s="326" t="s">
        <v>110</v>
      </c>
      <c r="E1056" s="121" t="s">
        <v>231</v>
      </c>
      <c r="F1056" s="106" t="s">
        <v>232</v>
      </c>
      <c r="G1056" s="122" t="s">
        <v>17</v>
      </c>
      <c r="H1056" s="327" t="s">
        <v>111</v>
      </c>
      <c r="I1056" s="321"/>
      <c r="J1056" s="34"/>
      <c r="K1056" s="34"/>
      <c r="L1056" s="63" t="e">
        <f>ROUND(((K1056/J1056)*100),0)</f>
        <v>#DIV/0!</v>
      </c>
      <c r="M1056" s="62" t="e">
        <f>IF(L1056&lt;=84,"DEFICIENTE",IF(L1056&lt;=89,"REGULAR",IF(L1056&lt;=94,"BUENO","MUY BUENO")))</f>
        <v>#DIV/0!</v>
      </c>
      <c r="N1056" s="312">
        <f>J1056</f>
        <v>0</v>
      </c>
      <c r="O1056" s="312">
        <f>K1056</f>
        <v>0</v>
      </c>
      <c r="P1056" s="312" t="e">
        <f>ROUND(((O1056/N1056)*100),0)</f>
        <v>#DIV/0!</v>
      </c>
      <c r="Q1056" s="312" t="e">
        <f>IF(P1056&lt;=84,"DEFICIENTE",IF(P1056&lt;=89,"REGULAR",IF(P1056&lt;=94,"BUENO","MUY BUENO")))</f>
        <v>#DIV/0!</v>
      </c>
    </row>
    <row r="1057" spans="1:17" ht="36" x14ac:dyDescent="0.25">
      <c r="A1057" s="315"/>
      <c r="B1057" s="318"/>
      <c r="C1057" s="324"/>
      <c r="D1057" s="326"/>
      <c r="E1057" s="121" t="s">
        <v>233</v>
      </c>
      <c r="F1057" s="106" t="s">
        <v>234</v>
      </c>
      <c r="G1057" s="122" t="s">
        <v>17</v>
      </c>
      <c r="H1057" s="327"/>
      <c r="I1057" s="321"/>
      <c r="J1057" s="34"/>
      <c r="K1057" s="34"/>
      <c r="L1057" s="63" t="e">
        <f>ROUND(((K1057/J1057)*100),0)</f>
        <v>#DIV/0!</v>
      </c>
      <c r="M1057" s="62" t="e">
        <f>IF(L1057&lt;=84,"DEFICIENTE",IF(L1057&lt;=89,"REGULAR",IF(L1057&lt;=94,"BUENO","MUY BUENO")))</f>
        <v>#DIV/0!</v>
      </c>
      <c r="N1057" s="328"/>
      <c r="O1057" s="328"/>
      <c r="P1057" s="328"/>
      <c r="Q1057" s="328"/>
    </row>
    <row r="1058" spans="1:17" ht="36" x14ac:dyDescent="0.25">
      <c r="A1058" s="315"/>
      <c r="B1058" s="318"/>
      <c r="C1058" s="324"/>
      <c r="D1058" s="326"/>
      <c r="E1058" s="121" t="s">
        <v>235</v>
      </c>
      <c r="F1058" s="106" t="s">
        <v>236</v>
      </c>
      <c r="G1058" s="122" t="s">
        <v>17</v>
      </c>
      <c r="H1058" s="327"/>
      <c r="I1058" s="321"/>
      <c r="J1058" s="34"/>
      <c r="K1058" s="34"/>
      <c r="L1058" s="63" t="e">
        <f>ROUND(((K1058/J1058)*100),0)</f>
        <v>#DIV/0!</v>
      </c>
      <c r="M1058" s="62" t="e">
        <f>IF(L1058&lt;=84,"DEFICIENTE",IF(L1058&lt;=89,"REGULAR",IF(L1058&lt;=94,"BUENO","MUY BUENO")))</f>
        <v>#DIV/0!</v>
      </c>
      <c r="N1058" s="328"/>
      <c r="O1058" s="328"/>
      <c r="P1058" s="328"/>
      <c r="Q1058" s="328"/>
    </row>
    <row r="1059" spans="1:17" ht="36" x14ac:dyDescent="0.25">
      <c r="A1059" s="316"/>
      <c r="B1059" s="319"/>
      <c r="C1059" s="325"/>
      <c r="D1059" s="326"/>
      <c r="E1059" s="121" t="s">
        <v>237</v>
      </c>
      <c r="F1059" s="106" t="s">
        <v>238</v>
      </c>
      <c r="G1059" s="122" t="s">
        <v>17</v>
      </c>
      <c r="H1059" s="327"/>
      <c r="I1059" s="322"/>
      <c r="J1059" s="34"/>
      <c r="K1059" s="34"/>
      <c r="L1059" s="63" t="e">
        <f>ROUND(((K1059/J1059)*100),0)</f>
        <v>#DIV/0!</v>
      </c>
      <c r="M1059" s="62" t="e">
        <f>IF(L1059&lt;=84,"DEFICIENTE",IF(L1059&lt;=89,"REGULAR",IF(L1059&lt;=94,"BUENO","MUY BUENO")))</f>
        <v>#DIV/0!</v>
      </c>
      <c r="N1059" s="329"/>
      <c r="O1059" s="329"/>
      <c r="P1059" s="329"/>
      <c r="Q1059" s="329"/>
    </row>
  </sheetData>
  <mergeCells count="2683">
    <mergeCell ref="A1055:A1059"/>
    <mergeCell ref="B1055:B1059"/>
    <mergeCell ref="I1055:I1059"/>
    <mergeCell ref="C1056:C1059"/>
    <mergeCell ref="D1056:D1059"/>
    <mergeCell ref="H1056:H1059"/>
    <mergeCell ref="N1056:N1059"/>
    <mergeCell ref="O1056:O1059"/>
    <mergeCell ref="P1056:P1059"/>
    <mergeCell ref="Q1056:Q1059"/>
    <mergeCell ref="A1046:A1047"/>
    <mergeCell ref="B1046:B1047"/>
    <mergeCell ref="C1046:C1047"/>
    <mergeCell ref="D1046:D1047"/>
    <mergeCell ref="H1046:H1047"/>
    <mergeCell ref="I1046:I1047"/>
    <mergeCell ref="N1046:N1047"/>
    <mergeCell ref="O1046:O1047"/>
    <mergeCell ref="P1046:P1047"/>
    <mergeCell ref="Q1046:Q1047"/>
    <mergeCell ref="A1048:A1050"/>
    <mergeCell ref="B1048:B1050"/>
    <mergeCell ref="I1048:I1050"/>
    <mergeCell ref="A1051:A1053"/>
    <mergeCell ref="B1051:B1053"/>
    <mergeCell ref="C1051:C1052"/>
    <mergeCell ref="D1051:D1052"/>
    <mergeCell ref="H1051:H1052"/>
    <mergeCell ref="I1051:I1053"/>
    <mergeCell ref="N1051:N1052"/>
    <mergeCell ref="O1051:O1052"/>
    <mergeCell ref="P1051:P1052"/>
    <mergeCell ref="Q1051:Q1052"/>
    <mergeCell ref="A1039:A1045"/>
    <mergeCell ref="B1039:B1045"/>
    <mergeCell ref="C1039:C1041"/>
    <mergeCell ref="D1039:D1041"/>
    <mergeCell ref="H1039:H1041"/>
    <mergeCell ref="I1039:I1045"/>
    <mergeCell ref="N1039:N1041"/>
    <mergeCell ref="O1039:O1041"/>
    <mergeCell ref="P1039:P1041"/>
    <mergeCell ref="Q1039:Q1041"/>
    <mergeCell ref="C1042:C1043"/>
    <mergeCell ref="D1042:D1043"/>
    <mergeCell ref="H1042:H1043"/>
    <mergeCell ref="N1042:N1043"/>
    <mergeCell ref="O1042:O1043"/>
    <mergeCell ref="P1042:P1043"/>
    <mergeCell ref="Q1042:Q1043"/>
    <mergeCell ref="C1044:C1045"/>
    <mergeCell ref="D1044:D1045"/>
    <mergeCell ref="H1044:H1045"/>
    <mergeCell ref="N1044:N1045"/>
    <mergeCell ref="O1044:O1045"/>
    <mergeCell ref="P1044:P1045"/>
    <mergeCell ref="Q1044:Q1045"/>
    <mergeCell ref="A1026:A1030"/>
    <mergeCell ref="B1026:B1030"/>
    <mergeCell ref="I1026:I1030"/>
    <mergeCell ref="C1027:C1030"/>
    <mergeCell ref="D1027:D1030"/>
    <mergeCell ref="H1027:H1030"/>
    <mergeCell ref="N1027:N1030"/>
    <mergeCell ref="O1027:O1030"/>
    <mergeCell ref="P1027:P1030"/>
    <mergeCell ref="Q1027:Q1030"/>
    <mergeCell ref="A1034:A1038"/>
    <mergeCell ref="B1034:B1038"/>
    <mergeCell ref="C1034:C1035"/>
    <mergeCell ref="D1034:D1035"/>
    <mergeCell ref="H1034:H1035"/>
    <mergeCell ref="I1034:I1038"/>
    <mergeCell ref="N1034:N1035"/>
    <mergeCell ref="O1034:O1035"/>
    <mergeCell ref="P1034:P1035"/>
    <mergeCell ref="Q1034:Q1035"/>
    <mergeCell ref="C1036:C1038"/>
    <mergeCell ref="D1036:D1038"/>
    <mergeCell ref="H1036:H1038"/>
    <mergeCell ref="N1036:N1038"/>
    <mergeCell ref="O1036:O1038"/>
    <mergeCell ref="P1036:P1038"/>
    <mergeCell ref="Q1036:Q1038"/>
    <mergeCell ref="A1017:A1018"/>
    <mergeCell ref="B1017:B1018"/>
    <mergeCell ref="C1017:C1018"/>
    <mergeCell ref="D1017:D1018"/>
    <mergeCell ref="H1017:H1018"/>
    <mergeCell ref="I1017:I1018"/>
    <mergeCell ref="N1017:N1018"/>
    <mergeCell ref="O1017:O1018"/>
    <mergeCell ref="P1017:P1018"/>
    <mergeCell ref="Q1017:Q1018"/>
    <mergeCell ref="A1019:A1021"/>
    <mergeCell ref="B1019:B1021"/>
    <mergeCell ref="I1019:I1021"/>
    <mergeCell ref="A1022:A1024"/>
    <mergeCell ref="B1022:B1024"/>
    <mergeCell ref="C1022:C1023"/>
    <mergeCell ref="D1022:D1023"/>
    <mergeCell ref="H1022:H1023"/>
    <mergeCell ref="I1022:I1024"/>
    <mergeCell ref="N1022:N1023"/>
    <mergeCell ref="O1022:O1023"/>
    <mergeCell ref="P1022:P1023"/>
    <mergeCell ref="Q1022:Q1023"/>
    <mergeCell ref="A1010:A1016"/>
    <mergeCell ref="B1010:B1016"/>
    <mergeCell ref="C1010:C1012"/>
    <mergeCell ref="D1010:D1012"/>
    <mergeCell ref="H1010:H1012"/>
    <mergeCell ref="I1010:I1016"/>
    <mergeCell ref="N1010:N1012"/>
    <mergeCell ref="O1010:O1012"/>
    <mergeCell ref="P1010:P1012"/>
    <mergeCell ref="Q1010:Q1012"/>
    <mergeCell ref="C1013:C1014"/>
    <mergeCell ref="D1013:D1014"/>
    <mergeCell ref="H1013:H1014"/>
    <mergeCell ref="N1013:N1014"/>
    <mergeCell ref="O1013:O1014"/>
    <mergeCell ref="P1013:P1014"/>
    <mergeCell ref="Q1013:Q1014"/>
    <mergeCell ref="C1015:C1016"/>
    <mergeCell ref="D1015:D1016"/>
    <mergeCell ref="H1015:H1016"/>
    <mergeCell ref="N1015:N1016"/>
    <mergeCell ref="O1015:O1016"/>
    <mergeCell ref="P1015:P1016"/>
    <mergeCell ref="Q1015:Q1016"/>
    <mergeCell ref="A997:A1001"/>
    <mergeCell ref="B997:B1001"/>
    <mergeCell ref="I997:I1001"/>
    <mergeCell ref="C998:C1001"/>
    <mergeCell ref="D998:D1001"/>
    <mergeCell ref="H998:H1001"/>
    <mergeCell ref="N998:N1001"/>
    <mergeCell ref="O998:O1001"/>
    <mergeCell ref="P998:P1001"/>
    <mergeCell ref="Q998:Q1001"/>
    <mergeCell ref="A1005:A1009"/>
    <mergeCell ref="B1005:B1009"/>
    <mergeCell ref="C1005:C1006"/>
    <mergeCell ref="D1005:D1006"/>
    <mergeCell ref="H1005:H1006"/>
    <mergeCell ref="I1005:I1009"/>
    <mergeCell ref="N1005:N1006"/>
    <mergeCell ref="O1005:O1006"/>
    <mergeCell ref="P1005:P1006"/>
    <mergeCell ref="Q1005:Q1006"/>
    <mergeCell ref="C1007:C1009"/>
    <mergeCell ref="D1007:D1009"/>
    <mergeCell ref="H1007:H1009"/>
    <mergeCell ref="N1007:N1009"/>
    <mergeCell ref="O1007:O1009"/>
    <mergeCell ref="P1007:P1009"/>
    <mergeCell ref="Q1007:Q1009"/>
    <mergeCell ref="A988:A989"/>
    <mergeCell ref="B988:B989"/>
    <mergeCell ref="C988:C989"/>
    <mergeCell ref="D988:D989"/>
    <mergeCell ref="H988:H989"/>
    <mergeCell ref="I988:I989"/>
    <mergeCell ref="N988:N989"/>
    <mergeCell ref="O988:O989"/>
    <mergeCell ref="P988:P989"/>
    <mergeCell ref="Q988:Q989"/>
    <mergeCell ref="A990:A992"/>
    <mergeCell ref="B990:B992"/>
    <mergeCell ref="I990:I992"/>
    <mergeCell ref="A993:A995"/>
    <mergeCell ref="B993:B995"/>
    <mergeCell ref="C993:C994"/>
    <mergeCell ref="D993:D994"/>
    <mergeCell ref="H993:H994"/>
    <mergeCell ref="I993:I995"/>
    <mergeCell ref="N993:N994"/>
    <mergeCell ref="O993:O994"/>
    <mergeCell ref="P993:P994"/>
    <mergeCell ref="Q993:Q994"/>
    <mergeCell ref="A981:A987"/>
    <mergeCell ref="B981:B987"/>
    <mergeCell ref="C981:C983"/>
    <mergeCell ref="D981:D983"/>
    <mergeCell ref="H981:H983"/>
    <mergeCell ref="I981:I987"/>
    <mergeCell ref="N981:N983"/>
    <mergeCell ref="O981:O983"/>
    <mergeCell ref="P981:P983"/>
    <mergeCell ref="Q981:Q983"/>
    <mergeCell ref="C984:C985"/>
    <mergeCell ref="D984:D985"/>
    <mergeCell ref="H984:H985"/>
    <mergeCell ref="N984:N985"/>
    <mergeCell ref="O984:O985"/>
    <mergeCell ref="P984:P985"/>
    <mergeCell ref="Q984:Q985"/>
    <mergeCell ref="C986:C987"/>
    <mergeCell ref="D986:D987"/>
    <mergeCell ref="H986:H987"/>
    <mergeCell ref="N986:N987"/>
    <mergeCell ref="O986:O987"/>
    <mergeCell ref="P986:P987"/>
    <mergeCell ref="Q986:Q987"/>
    <mergeCell ref="A968:A972"/>
    <mergeCell ref="B968:B972"/>
    <mergeCell ref="I968:I972"/>
    <mergeCell ref="C969:C972"/>
    <mergeCell ref="D969:D972"/>
    <mergeCell ref="H969:H972"/>
    <mergeCell ref="N969:N972"/>
    <mergeCell ref="O969:O972"/>
    <mergeCell ref="P969:P972"/>
    <mergeCell ref="Q969:Q972"/>
    <mergeCell ref="A976:A980"/>
    <mergeCell ref="B976:B980"/>
    <mergeCell ref="C976:C977"/>
    <mergeCell ref="D976:D977"/>
    <mergeCell ref="H976:H977"/>
    <mergeCell ref="I976:I980"/>
    <mergeCell ref="N976:N977"/>
    <mergeCell ref="O976:O977"/>
    <mergeCell ref="P976:P977"/>
    <mergeCell ref="Q976:Q977"/>
    <mergeCell ref="C978:C980"/>
    <mergeCell ref="D978:D980"/>
    <mergeCell ref="H978:H980"/>
    <mergeCell ref="N978:N980"/>
    <mergeCell ref="O978:O980"/>
    <mergeCell ref="P978:P980"/>
    <mergeCell ref="Q978:Q980"/>
    <mergeCell ref="A959:A960"/>
    <mergeCell ref="B959:B960"/>
    <mergeCell ref="C959:C960"/>
    <mergeCell ref="D959:D960"/>
    <mergeCell ref="H959:H960"/>
    <mergeCell ref="I959:I960"/>
    <mergeCell ref="N959:N960"/>
    <mergeCell ref="O959:O960"/>
    <mergeCell ref="P959:P960"/>
    <mergeCell ref="Q959:Q960"/>
    <mergeCell ref="A961:A963"/>
    <mergeCell ref="B961:B963"/>
    <mergeCell ref="I961:I963"/>
    <mergeCell ref="A964:A966"/>
    <mergeCell ref="B964:B966"/>
    <mergeCell ref="C964:C965"/>
    <mergeCell ref="D964:D965"/>
    <mergeCell ref="H964:H965"/>
    <mergeCell ref="I964:I966"/>
    <mergeCell ref="N964:N965"/>
    <mergeCell ref="O964:O965"/>
    <mergeCell ref="P964:P965"/>
    <mergeCell ref="Q964:Q965"/>
    <mergeCell ref="A952:A958"/>
    <mergeCell ref="B952:B958"/>
    <mergeCell ref="C952:C954"/>
    <mergeCell ref="D952:D954"/>
    <mergeCell ref="H952:H954"/>
    <mergeCell ref="I952:I958"/>
    <mergeCell ref="N952:N954"/>
    <mergeCell ref="O952:O954"/>
    <mergeCell ref="P952:P954"/>
    <mergeCell ref="Q952:Q954"/>
    <mergeCell ref="C955:C956"/>
    <mergeCell ref="D955:D956"/>
    <mergeCell ref="H955:H956"/>
    <mergeCell ref="N955:N956"/>
    <mergeCell ref="O955:O956"/>
    <mergeCell ref="P955:P956"/>
    <mergeCell ref="Q955:Q956"/>
    <mergeCell ref="C957:C958"/>
    <mergeCell ref="D957:D958"/>
    <mergeCell ref="H957:H958"/>
    <mergeCell ref="N957:N958"/>
    <mergeCell ref="O957:O958"/>
    <mergeCell ref="P957:P958"/>
    <mergeCell ref="Q957:Q958"/>
    <mergeCell ref="A939:A943"/>
    <mergeCell ref="B939:B943"/>
    <mergeCell ref="I939:I943"/>
    <mergeCell ref="C940:C943"/>
    <mergeCell ref="D940:D943"/>
    <mergeCell ref="H940:H943"/>
    <mergeCell ref="N940:N943"/>
    <mergeCell ref="O940:O943"/>
    <mergeCell ref="P940:P943"/>
    <mergeCell ref="Q940:Q943"/>
    <mergeCell ref="A947:A951"/>
    <mergeCell ref="B947:B951"/>
    <mergeCell ref="C947:C948"/>
    <mergeCell ref="D947:D948"/>
    <mergeCell ref="H947:H948"/>
    <mergeCell ref="I947:I951"/>
    <mergeCell ref="N947:N948"/>
    <mergeCell ref="O947:O948"/>
    <mergeCell ref="P947:P948"/>
    <mergeCell ref="Q947:Q948"/>
    <mergeCell ref="C949:C951"/>
    <mergeCell ref="D949:D951"/>
    <mergeCell ref="H949:H951"/>
    <mergeCell ref="N949:N951"/>
    <mergeCell ref="O949:O951"/>
    <mergeCell ref="P949:P951"/>
    <mergeCell ref="Q949:Q951"/>
    <mergeCell ref="A930:A931"/>
    <mergeCell ref="B930:B931"/>
    <mergeCell ref="C930:C931"/>
    <mergeCell ref="D930:D931"/>
    <mergeCell ref="H930:H931"/>
    <mergeCell ref="I930:I931"/>
    <mergeCell ref="N930:N931"/>
    <mergeCell ref="O930:O931"/>
    <mergeCell ref="P930:P931"/>
    <mergeCell ref="Q930:Q931"/>
    <mergeCell ref="A932:A934"/>
    <mergeCell ref="B932:B934"/>
    <mergeCell ref="I932:I934"/>
    <mergeCell ref="A935:A937"/>
    <mergeCell ref="B935:B937"/>
    <mergeCell ref="C935:C936"/>
    <mergeCell ref="D935:D936"/>
    <mergeCell ref="H935:H936"/>
    <mergeCell ref="I935:I937"/>
    <mergeCell ref="N935:N936"/>
    <mergeCell ref="O935:O936"/>
    <mergeCell ref="P935:P936"/>
    <mergeCell ref="Q935:Q936"/>
    <mergeCell ref="P853:P856"/>
    <mergeCell ref="Q853:Q856"/>
    <mergeCell ref="A860:A864"/>
    <mergeCell ref="B860:B864"/>
    <mergeCell ref="C860:C861"/>
    <mergeCell ref="D860:D861"/>
    <mergeCell ref="H860:H861"/>
    <mergeCell ref="A877:A879"/>
    <mergeCell ref="A923:A929"/>
    <mergeCell ref="B923:B929"/>
    <mergeCell ref="C923:C925"/>
    <mergeCell ref="D923:D925"/>
    <mergeCell ref="H923:H925"/>
    <mergeCell ref="I923:I929"/>
    <mergeCell ref="N923:N925"/>
    <mergeCell ref="O923:O925"/>
    <mergeCell ref="P923:P925"/>
    <mergeCell ref="Q923:Q925"/>
    <mergeCell ref="C926:C927"/>
    <mergeCell ref="D926:D927"/>
    <mergeCell ref="H926:H927"/>
    <mergeCell ref="N926:N927"/>
    <mergeCell ref="O926:O927"/>
    <mergeCell ref="P926:P927"/>
    <mergeCell ref="Q926:Q927"/>
    <mergeCell ref="C928:C929"/>
    <mergeCell ref="D928:D929"/>
    <mergeCell ref="H928:H929"/>
    <mergeCell ref="N928:N929"/>
    <mergeCell ref="O928:O929"/>
    <mergeCell ref="P928:P929"/>
    <mergeCell ref="Q928:Q929"/>
    <mergeCell ref="A918:A922"/>
    <mergeCell ref="B918:B922"/>
    <mergeCell ref="C918:C919"/>
    <mergeCell ref="D918:D919"/>
    <mergeCell ref="H918:H919"/>
    <mergeCell ref="I918:I922"/>
    <mergeCell ref="N918:N919"/>
    <mergeCell ref="O918:O919"/>
    <mergeCell ref="P918:P919"/>
    <mergeCell ref="Q918:Q919"/>
    <mergeCell ref="C920:C922"/>
    <mergeCell ref="D920:D922"/>
    <mergeCell ref="H920:H922"/>
    <mergeCell ref="N920:N922"/>
    <mergeCell ref="O920:O922"/>
    <mergeCell ref="P920:P922"/>
    <mergeCell ref="Q920:Q922"/>
    <mergeCell ref="B877:B879"/>
    <mergeCell ref="C877:C878"/>
    <mergeCell ref="D877:D878"/>
    <mergeCell ref="H877:H878"/>
    <mergeCell ref="I877:I879"/>
    <mergeCell ref="N877:N878"/>
    <mergeCell ref="O877:O878"/>
    <mergeCell ref="A894:A900"/>
    <mergeCell ref="B894:B900"/>
    <mergeCell ref="C894:C896"/>
    <mergeCell ref="D894:D896"/>
    <mergeCell ref="H894:H896"/>
    <mergeCell ref="I894:I900"/>
    <mergeCell ref="N894:N896"/>
    <mergeCell ref="O894:O896"/>
    <mergeCell ref="P894:P896"/>
    <mergeCell ref="Q894:Q896"/>
    <mergeCell ref="C897:C898"/>
    <mergeCell ref="D897:D898"/>
    <mergeCell ref="H897:H898"/>
    <mergeCell ref="P877:P878"/>
    <mergeCell ref="Q877:Q878"/>
    <mergeCell ref="A881:A885"/>
    <mergeCell ref="B881:B885"/>
    <mergeCell ref="I881:I885"/>
    <mergeCell ref="C882:C885"/>
    <mergeCell ref="D882:D885"/>
    <mergeCell ref="H882:H885"/>
    <mergeCell ref="N882:N885"/>
    <mergeCell ref="O882:O885"/>
    <mergeCell ref="P882:P885"/>
    <mergeCell ref="Q882:Q885"/>
    <mergeCell ref="H783:H784"/>
    <mergeCell ref="N783:N784"/>
    <mergeCell ref="A807:A813"/>
    <mergeCell ref="A823:A827"/>
    <mergeCell ref="B823:B827"/>
    <mergeCell ref="I823:I827"/>
    <mergeCell ref="C824:C827"/>
    <mergeCell ref="D824:D827"/>
    <mergeCell ref="H824:H827"/>
    <mergeCell ref="N824:N827"/>
    <mergeCell ref="O824:O827"/>
    <mergeCell ref="A852:A856"/>
    <mergeCell ref="B852:B856"/>
    <mergeCell ref="I852:I856"/>
    <mergeCell ref="C853:C856"/>
    <mergeCell ref="D853:D856"/>
    <mergeCell ref="H853:H856"/>
    <mergeCell ref="N853:N856"/>
    <mergeCell ref="O853:O856"/>
    <mergeCell ref="B807:B813"/>
    <mergeCell ref="C807:C809"/>
    <mergeCell ref="D807:D809"/>
    <mergeCell ref="H807:H809"/>
    <mergeCell ref="I807:I813"/>
    <mergeCell ref="N807:N809"/>
    <mergeCell ref="O807:O809"/>
    <mergeCell ref="A816:A818"/>
    <mergeCell ref="B816:B818"/>
    <mergeCell ref="I816:I818"/>
    <mergeCell ref="A819:A821"/>
    <mergeCell ref="B819:B821"/>
    <mergeCell ref="C819:C820"/>
    <mergeCell ref="A802:A806"/>
    <mergeCell ref="B802:B806"/>
    <mergeCell ref="C802:C803"/>
    <mergeCell ref="D802:D803"/>
    <mergeCell ref="H802:H803"/>
    <mergeCell ref="I802:I806"/>
    <mergeCell ref="N802:N803"/>
    <mergeCell ref="O802:O803"/>
    <mergeCell ref="P802:P803"/>
    <mergeCell ref="Q802:Q803"/>
    <mergeCell ref="C804:C806"/>
    <mergeCell ref="D804:D806"/>
    <mergeCell ref="H804:H806"/>
    <mergeCell ref="N804:N806"/>
    <mergeCell ref="O804:O806"/>
    <mergeCell ref="P804:P806"/>
    <mergeCell ref="Q804:Q806"/>
    <mergeCell ref="N720:N722"/>
    <mergeCell ref="O720:O722"/>
    <mergeCell ref="A744:A748"/>
    <mergeCell ref="B744:B748"/>
    <mergeCell ref="C744:C745"/>
    <mergeCell ref="D744:D745"/>
    <mergeCell ref="H744:H745"/>
    <mergeCell ref="I744:I748"/>
    <mergeCell ref="N744:N745"/>
    <mergeCell ref="O744:O745"/>
    <mergeCell ref="P744:P745"/>
    <mergeCell ref="Q744:Q745"/>
    <mergeCell ref="C746:C748"/>
    <mergeCell ref="D746:D748"/>
    <mergeCell ref="H746:H748"/>
    <mergeCell ref="A678:A682"/>
    <mergeCell ref="B678:B682"/>
    <mergeCell ref="I678:I682"/>
    <mergeCell ref="C679:C682"/>
    <mergeCell ref="D679:D682"/>
    <mergeCell ref="H679:H682"/>
    <mergeCell ref="N691:N693"/>
    <mergeCell ref="O691:O693"/>
    <mergeCell ref="A700:A702"/>
    <mergeCell ref="B700:B702"/>
    <mergeCell ref="I700:I702"/>
    <mergeCell ref="A703:A705"/>
    <mergeCell ref="B703:B705"/>
    <mergeCell ref="P679:P682"/>
    <mergeCell ref="Q679:Q682"/>
    <mergeCell ref="A686:A690"/>
    <mergeCell ref="B686:B690"/>
    <mergeCell ref="A599:A603"/>
    <mergeCell ref="B599:B603"/>
    <mergeCell ref="C599:C600"/>
    <mergeCell ref="D599:D600"/>
    <mergeCell ref="H599:H600"/>
    <mergeCell ref="A620:A624"/>
    <mergeCell ref="B620:B624"/>
    <mergeCell ref="I620:I624"/>
    <mergeCell ref="C621:C624"/>
    <mergeCell ref="D621:D624"/>
    <mergeCell ref="H621:H624"/>
    <mergeCell ref="N621:N624"/>
    <mergeCell ref="O621:O624"/>
    <mergeCell ref="A640:A641"/>
    <mergeCell ref="B640:B641"/>
    <mergeCell ref="C640:C641"/>
    <mergeCell ref="D640:D641"/>
    <mergeCell ref="H640:H641"/>
    <mergeCell ref="I640:I641"/>
    <mergeCell ref="N640:N641"/>
    <mergeCell ref="O640:O641"/>
    <mergeCell ref="I599:I603"/>
    <mergeCell ref="N599:N600"/>
    <mergeCell ref="O599:O600"/>
    <mergeCell ref="A633:A639"/>
    <mergeCell ref="B633:B639"/>
    <mergeCell ref="C633:C635"/>
    <mergeCell ref="D633:D635"/>
    <mergeCell ref="H633:H635"/>
    <mergeCell ref="I633:I639"/>
    <mergeCell ref="N633:N635"/>
    <mergeCell ref="O633:O635"/>
    <mergeCell ref="A546:A552"/>
    <mergeCell ref="B546:B552"/>
    <mergeCell ref="C546:C548"/>
    <mergeCell ref="A553:A554"/>
    <mergeCell ref="B553:B554"/>
    <mergeCell ref="C553:C554"/>
    <mergeCell ref="D553:D554"/>
    <mergeCell ref="H553:H554"/>
    <mergeCell ref="C572:C574"/>
    <mergeCell ref="D572:D574"/>
    <mergeCell ref="H572:H574"/>
    <mergeCell ref="N572:N574"/>
    <mergeCell ref="O572:O574"/>
    <mergeCell ref="P572:P574"/>
    <mergeCell ref="Q572:Q574"/>
    <mergeCell ref="A575:A581"/>
    <mergeCell ref="B575:B581"/>
    <mergeCell ref="C575:C577"/>
    <mergeCell ref="D575:D577"/>
    <mergeCell ref="H575:H577"/>
    <mergeCell ref="I575:I581"/>
    <mergeCell ref="N575:N577"/>
    <mergeCell ref="O575:O577"/>
    <mergeCell ref="D546:D548"/>
    <mergeCell ref="H546:H548"/>
    <mergeCell ref="I546:I552"/>
    <mergeCell ref="N546:N548"/>
    <mergeCell ref="O546:O548"/>
    <mergeCell ref="P546:P548"/>
    <mergeCell ref="Q546:Q548"/>
    <mergeCell ref="C549:C550"/>
    <mergeCell ref="D549:D550"/>
    <mergeCell ref="P488:P490"/>
    <mergeCell ref="Q488:Q490"/>
    <mergeCell ref="A497:A499"/>
    <mergeCell ref="B497:B499"/>
    <mergeCell ref="I497:I499"/>
    <mergeCell ref="A500:A502"/>
    <mergeCell ref="B500:B502"/>
    <mergeCell ref="A517:A523"/>
    <mergeCell ref="B517:B523"/>
    <mergeCell ref="C517:C519"/>
    <mergeCell ref="D517:D519"/>
    <mergeCell ref="H517:H519"/>
    <mergeCell ref="I517:I523"/>
    <mergeCell ref="N517:N519"/>
    <mergeCell ref="O517:O519"/>
    <mergeCell ref="C543:C545"/>
    <mergeCell ref="D543:D545"/>
    <mergeCell ref="H543:H545"/>
    <mergeCell ref="N543:N545"/>
    <mergeCell ref="O543:O545"/>
    <mergeCell ref="P543:P545"/>
    <mergeCell ref="Q543:Q545"/>
    <mergeCell ref="A541:A545"/>
    <mergeCell ref="B541:B545"/>
    <mergeCell ref="C541:C542"/>
    <mergeCell ref="D541:D542"/>
    <mergeCell ref="H541:H542"/>
    <mergeCell ref="I541:I545"/>
    <mergeCell ref="N541:N542"/>
    <mergeCell ref="O541:O542"/>
    <mergeCell ref="P541:P542"/>
    <mergeCell ref="Q541:Q542"/>
    <mergeCell ref="L15:L16"/>
    <mergeCell ref="M15:M16"/>
    <mergeCell ref="C27:C28"/>
    <mergeCell ref="D27:D28"/>
    <mergeCell ref="H27:H28"/>
    <mergeCell ref="C29:C30"/>
    <mergeCell ref="H21:H23"/>
    <mergeCell ref="A24:A30"/>
    <mergeCell ref="P41:P44"/>
    <mergeCell ref="Q41:Q44"/>
    <mergeCell ref="N24:N26"/>
    <mergeCell ref="N27:N28"/>
    <mergeCell ref="N29:N30"/>
    <mergeCell ref="N31:N32"/>
    <mergeCell ref="N36:N37"/>
    <mergeCell ref="O24:O26"/>
    <mergeCell ref="O27:O28"/>
    <mergeCell ref="O29:O30"/>
    <mergeCell ref="O31:O32"/>
    <mergeCell ref="O36:O37"/>
    <mergeCell ref="P24:P26"/>
    <mergeCell ref="P27:P28"/>
    <mergeCell ref="P29:P30"/>
    <mergeCell ref="P31:P32"/>
    <mergeCell ref="P36:P37"/>
    <mergeCell ref="Q24:Q26"/>
    <mergeCell ref="Q27:Q28"/>
    <mergeCell ref="Q29:Q30"/>
    <mergeCell ref="Q31:Q32"/>
    <mergeCell ref="Q36:Q37"/>
    <mergeCell ref="N41:N44"/>
    <mergeCell ref="B24:B30"/>
    <mergeCell ref="Q70:Q73"/>
    <mergeCell ref="P77:P78"/>
    <mergeCell ref="Q77:Q78"/>
    <mergeCell ref="C79:C81"/>
    <mergeCell ref="D79:D81"/>
    <mergeCell ref="H79:H81"/>
    <mergeCell ref="N79:N81"/>
    <mergeCell ref="O79:O81"/>
    <mergeCell ref="Q19:Q20"/>
    <mergeCell ref="N21:N23"/>
    <mergeCell ref="O21:O23"/>
    <mergeCell ref="H29:H30"/>
    <mergeCell ref="I19:I23"/>
    <mergeCell ref="C21:C23"/>
    <mergeCell ref="D21:D23"/>
    <mergeCell ref="A4:M4"/>
    <mergeCell ref="A6:M6"/>
    <mergeCell ref="A7:M7"/>
    <mergeCell ref="J8:L8"/>
    <mergeCell ref="A15:A16"/>
    <mergeCell ref="B15:B16"/>
    <mergeCell ref="C15:C16"/>
    <mergeCell ref="D15:D16"/>
    <mergeCell ref="N19:N20"/>
    <mergeCell ref="O19:O20"/>
    <mergeCell ref="P19:P20"/>
    <mergeCell ref="N14:Q14"/>
    <mergeCell ref="P15:P16"/>
    <mergeCell ref="P21:P23"/>
    <mergeCell ref="Q21:Q23"/>
    <mergeCell ref="Q15:Q16"/>
    <mergeCell ref="J14:M14"/>
    <mergeCell ref="A77:A81"/>
    <mergeCell ref="B77:B81"/>
    <mergeCell ref="C77:C78"/>
    <mergeCell ref="D77:D78"/>
    <mergeCell ref="H77:H78"/>
    <mergeCell ref="I77:I81"/>
    <mergeCell ref="N77:N78"/>
    <mergeCell ref="O77:O78"/>
    <mergeCell ref="A69:A73"/>
    <mergeCell ref="B69:B73"/>
    <mergeCell ref="I69:I73"/>
    <mergeCell ref="C70:C73"/>
    <mergeCell ref="D70:D73"/>
    <mergeCell ref="H70:H73"/>
    <mergeCell ref="N70:N73"/>
    <mergeCell ref="O70:O73"/>
    <mergeCell ref="P70:P73"/>
    <mergeCell ref="A91:A93"/>
    <mergeCell ref="B91:B93"/>
    <mergeCell ref="I91:I93"/>
    <mergeCell ref="A94:A96"/>
    <mergeCell ref="B94:B96"/>
    <mergeCell ref="C94:C95"/>
    <mergeCell ref="A106:A110"/>
    <mergeCell ref="Q108:Q110"/>
    <mergeCell ref="D94:D95"/>
    <mergeCell ref="H94:H95"/>
    <mergeCell ref="I94:I96"/>
    <mergeCell ref="N94:N95"/>
    <mergeCell ref="O94:O95"/>
    <mergeCell ref="P94:P95"/>
    <mergeCell ref="Q94:Q95"/>
    <mergeCell ref="A98:A102"/>
    <mergeCell ref="B98:B102"/>
    <mergeCell ref="I98:I102"/>
    <mergeCell ref="C99:C102"/>
    <mergeCell ref="D99:D102"/>
    <mergeCell ref="H99:H102"/>
    <mergeCell ref="N99:N102"/>
    <mergeCell ref="O99:O102"/>
    <mergeCell ref="P99:P102"/>
    <mergeCell ref="Q99:Q102"/>
    <mergeCell ref="A164:A168"/>
    <mergeCell ref="B164:B168"/>
    <mergeCell ref="C164:C165"/>
    <mergeCell ref="D164:D165"/>
    <mergeCell ref="H164:H165"/>
    <mergeCell ref="I164:I168"/>
    <mergeCell ref="N164:N165"/>
    <mergeCell ref="O164:O165"/>
    <mergeCell ref="P164:P165"/>
    <mergeCell ref="O137:O139"/>
    <mergeCell ref="P137:P139"/>
    <mergeCell ref="Q137:Q139"/>
    <mergeCell ref="A140:A146"/>
    <mergeCell ref="B140:B146"/>
    <mergeCell ref="C140:C142"/>
    <mergeCell ref="D140:D142"/>
    <mergeCell ref="H140:H142"/>
    <mergeCell ref="I140:I146"/>
    <mergeCell ref="N140:N142"/>
    <mergeCell ref="O140:O142"/>
    <mergeCell ref="P140:P142"/>
    <mergeCell ref="Q140:Q142"/>
    <mergeCell ref="C143:C144"/>
    <mergeCell ref="D143:D144"/>
    <mergeCell ref="H143:H144"/>
    <mergeCell ref="N143:N144"/>
    <mergeCell ref="O143:O144"/>
    <mergeCell ref="P143:P144"/>
    <mergeCell ref="A135:A139"/>
    <mergeCell ref="B135:B139"/>
    <mergeCell ref="C135:C136"/>
    <mergeCell ref="D135:D136"/>
    <mergeCell ref="A198:A204"/>
    <mergeCell ref="B198:B204"/>
    <mergeCell ref="C198:C200"/>
    <mergeCell ref="D198:D200"/>
    <mergeCell ref="H198:H200"/>
    <mergeCell ref="I198:I204"/>
    <mergeCell ref="N198:N200"/>
    <mergeCell ref="O198:O200"/>
    <mergeCell ref="P198:P200"/>
    <mergeCell ref="Q198:Q200"/>
    <mergeCell ref="C203:C204"/>
    <mergeCell ref="D203:D204"/>
    <mergeCell ref="H203:H204"/>
    <mergeCell ref="N201:N202"/>
    <mergeCell ref="O201:O202"/>
    <mergeCell ref="P201:P202"/>
    <mergeCell ref="Q201:Q202"/>
    <mergeCell ref="C201:C202"/>
    <mergeCell ref="D201:D202"/>
    <mergeCell ref="H201:H202"/>
    <mergeCell ref="N203:N204"/>
    <mergeCell ref="O203:O204"/>
    <mergeCell ref="P203:P204"/>
    <mergeCell ref="Q203:Q204"/>
    <mergeCell ref="A227:A233"/>
    <mergeCell ref="B227:B233"/>
    <mergeCell ref="C227:C229"/>
    <mergeCell ref="D227:D229"/>
    <mergeCell ref="H227:H229"/>
    <mergeCell ref="I227:I233"/>
    <mergeCell ref="N227:N229"/>
    <mergeCell ref="O227:O229"/>
    <mergeCell ref="P227:P229"/>
    <mergeCell ref="Q227:Q229"/>
    <mergeCell ref="C230:C231"/>
    <mergeCell ref="D230:D231"/>
    <mergeCell ref="H230:H231"/>
    <mergeCell ref="N230:N231"/>
    <mergeCell ref="O230:O231"/>
    <mergeCell ref="P230:P231"/>
    <mergeCell ref="Q230:Q231"/>
    <mergeCell ref="C232:C233"/>
    <mergeCell ref="D232:D233"/>
    <mergeCell ref="H232:H233"/>
    <mergeCell ref="N232:N233"/>
    <mergeCell ref="O232:O233"/>
    <mergeCell ref="P232:P233"/>
    <mergeCell ref="Q232:Q233"/>
    <mergeCell ref="A301:A305"/>
    <mergeCell ref="B301:B305"/>
    <mergeCell ref="I301:I305"/>
    <mergeCell ref="C302:C305"/>
    <mergeCell ref="D302:D305"/>
    <mergeCell ref="H302:H305"/>
    <mergeCell ref="N302:N305"/>
    <mergeCell ref="O302:O305"/>
    <mergeCell ref="P302:P305"/>
    <mergeCell ref="Q302:Q305"/>
    <mergeCell ref="A309:A313"/>
    <mergeCell ref="B309:B313"/>
    <mergeCell ref="C309:C310"/>
    <mergeCell ref="A292:A293"/>
    <mergeCell ref="B292:B293"/>
    <mergeCell ref="C292:C293"/>
    <mergeCell ref="D292:D293"/>
    <mergeCell ref="H292:H293"/>
    <mergeCell ref="I292:I293"/>
    <mergeCell ref="N292:N293"/>
    <mergeCell ref="O292:O293"/>
    <mergeCell ref="P292:P293"/>
    <mergeCell ref="Q292:Q293"/>
    <mergeCell ref="A294:A296"/>
    <mergeCell ref="B294:B296"/>
    <mergeCell ref="I294:I296"/>
    <mergeCell ref="A297:A299"/>
    <mergeCell ref="B297:B299"/>
    <mergeCell ref="C297:C298"/>
    <mergeCell ref="D297:D298"/>
    <mergeCell ref="H297:H298"/>
    <mergeCell ref="I297:I299"/>
    <mergeCell ref="A338:A342"/>
    <mergeCell ref="B338:B342"/>
    <mergeCell ref="C338:C339"/>
    <mergeCell ref="D338:D339"/>
    <mergeCell ref="H338:H339"/>
    <mergeCell ref="I338:I342"/>
    <mergeCell ref="N338:N339"/>
    <mergeCell ref="O338:O339"/>
    <mergeCell ref="P338:P339"/>
    <mergeCell ref="Q338:Q339"/>
    <mergeCell ref="C340:C342"/>
    <mergeCell ref="D340:D342"/>
    <mergeCell ref="H340:H342"/>
    <mergeCell ref="N340:N342"/>
    <mergeCell ref="O340:O342"/>
    <mergeCell ref="P340:P342"/>
    <mergeCell ref="Q340:Q342"/>
    <mergeCell ref="A396:A400"/>
    <mergeCell ref="B396:B400"/>
    <mergeCell ref="C396:C397"/>
    <mergeCell ref="D396:D397"/>
    <mergeCell ref="H396:H397"/>
    <mergeCell ref="I396:I400"/>
    <mergeCell ref="A388:A392"/>
    <mergeCell ref="B388:B392"/>
    <mergeCell ref="I388:I392"/>
    <mergeCell ref="A359:A363"/>
    <mergeCell ref="B359:B363"/>
    <mergeCell ref="I359:I363"/>
    <mergeCell ref="C360:C363"/>
    <mergeCell ref="D360:D363"/>
    <mergeCell ref="H360:H363"/>
    <mergeCell ref="N360:N363"/>
    <mergeCell ref="O360:O363"/>
    <mergeCell ref="A367:A371"/>
    <mergeCell ref="B367:B371"/>
    <mergeCell ref="C367:C368"/>
    <mergeCell ref="D367:D368"/>
    <mergeCell ref="H367:H368"/>
    <mergeCell ref="I367:I371"/>
    <mergeCell ref="N367:N368"/>
    <mergeCell ref="O367:O368"/>
    <mergeCell ref="C389:C392"/>
    <mergeCell ref="D389:D392"/>
    <mergeCell ref="H389:H392"/>
    <mergeCell ref="N389:N392"/>
    <mergeCell ref="O389:O392"/>
    <mergeCell ref="A425:A429"/>
    <mergeCell ref="B425:B429"/>
    <mergeCell ref="A430:A436"/>
    <mergeCell ref="B430:B436"/>
    <mergeCell ref="C430:C432"/>
    <mergeCell ref="D430:D432"/>
    <mergeCell ref="H430:H432"/>
    <mergeCell ref="O406:O407"/>
    <mergeCell ref="P406:P407"/>
    <mergeCell ref="Q406:Q407"/>
    <mergeCell ref="A408:A409"/>
    <mergeCell ref="B408:B409"/>
    <mergeCell ref="C408:C409"/>
    <mergeCell ref="D408:D409"/>
    <mergeCell ref="H408:H409"/>
    <mergeCell ref="I408:I409"/>
    <mergeCell ref="N408:N409"/>
    <mergeCell ref="O408:O409"/>
    <mergeCell ref="P408:P409"/>
    <mergeCell ref="Q408:Q409"/>
    <mergeCell ref="A410:A412"/>
    <mergeCell ref="C425:C426"/>
    <mergeCell ref="D425:D426"/>
    <mergeCell ref="H425:H426"/>
    <mergeCell ref="I425:I429"/>
    <mergeCell ref="N425:N426"/>
    <mergeCell ref="O425:O426"/>
    <mergeCell ref="P425:P426"/>
    <mergeCell ref="Q425:Q426"/>
    <mergeCell ref="C427:C429"/>
    <mergeCell ref="D427:D429"/>
    <mergeCell ref="H427:H429"/>
    <mergeCell ref="N427:N429"/>
    <mergeCell ref="O427:O429"/>
    <mergeCell ref="P427:P429"/>
    <mergeCell ref="Q427:Q429"/>
    <mergeCell ref="P360:P363"/>
    <mergeCell ref="Q360:Q363"/>
    <mergeCell ref="C256:C258"/>
    <mergeCell ref="D256:D258"/>
    <mergeCell ref="H256:H258"/>
    <mergeCell ref="I256:I262"/>
    <mergeCell ref="N256:N258"/>
    <mergeCell ref="O256:O258"/>
    <mergeCell ref="P256:P258"/>
    <mergeCell ref="B40:B44"/>
    <mergeCell ref="I40:I44"/>
    <mergeCell ref="C41:C44"/>
    <mergeCell ref="D41:D44"/>
    <mergeCell ref="B106:B110"/>
    <mergeCell ref="C106:C107"/>
    <mergeCell ref="D106:D107"/>
    <mergeCell ref="H106:H107"/>
    <mergeCell ref="I106:I110"/>
    <mergeCell ref="N106:N107"/>
    <mergeCell ref="O106:O107"/>
    <mergeCell ref="P106:P107"/>
    <mergeCell ref="Q106:Q107"/>
    <mergeCell ref="C108:C110"/>
    <mergeCell ref="D108:D110"/>
    <mergeCell ref="H108:H110"/>
    <mergeCell ref="N108:N110"/>
    <mergeCell ref="O108:O110"/>
    <mergeCell ref="P108:P110"/>
    <mergeCell ref="C24:C26"/>
    <mergeCell ref="D24:D26"/>
    <mergeCell ref="H24:H26"/>
    <mergeCell ref="I24:I30"/>
    <mergeCell ref="E15:E16"/>
    <mergeCell ref="F15:F16"/>
    <mergeCell ref="G15:G16"/>
    <mergeCell ref="H15:H16"/>
    <mergeCell ref="I15:I16"/>
    <mergeCell ref="A19:A23"/>
    <mergeCell ref="B19:B23"/>
    <mergeCell ref="C19:C20"/>
    <mergeCell ref="D19:D20"/>
    <mergeCell ref="H19:H20"/>
    <mergeCell ref="A33:A35"/>
    <mergeCell ref="B33:B35"/>
    <mergeCell ref="I33:I35"/>
    <mergeCell ref="I31:I32"/>
    <mergeCell ref="H135:H136"/>
    <mergeCell ref="I135:I139"/>
    <mergeCell ref="N135:N136"/>
    <mergeCell ref="O135:O136"/>
    <mergeCell ref="P135:P136"/>
    <mergeCell ref="Q135:Q136"/>
    <mergeCell ref="C137:C139"/>
    <mergeCell ref="D137:D139"/>
    <mergeCell ref="H137:H139"/>
    <mergeCell ref="N137:N139"/>
    <mergeCell ref="C128:C131"/>
    <mergeCell ref="D128:D131"/>
    <mergeCell ref="H128:H131"/>
    <mergeCell ref="N128:N131"/>
    <mergeCell ref="O128:O131"/>
    <mergeCell ref="P128:P131"/>
    <mergeCell ref="Q128:Q131"/>
    <mergeCell ref="A127:A131"/>
    <mergeCell ref="B127:B131"/>
    <mergeCell ref="I127:I131"/>
    <mergeCell ref="D29:D30"/>
    <mergeCell ref="D31:D32"/>
    <mergeCell ref="C31:C32"/>
    <mergeCell ref="B36:B38"/>
    <mergeCell ref="A48:A52"/>
    <mergeCell ref="B48:B52"/>
    <mergeCell ref="C48:C49"/>
    <mergeCell ref="D48:D49"/>
    <mergeCell ref="H48:H49"/>
    <mergeCell ref="I48:I52"/>
    <mergeCell ref="N48:N49"/>
    <mergeCell ref="O48:O49"/>
    <mergeCell ref="P48:P49"/>
    <mergeCell ref="Q48:Q49"/>
    <mergeCell ref="C50:C52"/>
    <mergeCell ref="D50:D52"/>
    <mergeCell ref="H50:H52"/>
    <mergeCell ref="N50:N52"/>
    <mergeCell ref="O50:O52"/>
    <mergeCell ref="P50:P52"/>
    <mergeCell ref="Q50:Q52"/>
    <mergeCell ref="H41:H44"/>
    <mergeCell ref="A36:A38"/>
    <mergeCell ref="C36:C37"/>
    <mergeCell ref="D36:D37"/>
    <mergeCell ref="H36:H37"/>
    <mergeCell ref="A31:A32"/>
    <mergeCell ref="B31:B32"/>
    <mergeCell ref="H31:H32"/>
    <mergeCell ref="I36:I38"/>
    <mergeCell ref="A40:A44"/>
    <mergeCell ref="A53:A59"/>
    <mergeCell ref="B53:B59"/>
    <mergeCell ref="C53:C55"/>
    <mergeCell ref="D53:D55"/>
    <mergeCell ref="H53:H55"/>
    <mergeCell ref="I53:I59"/>
    <mergeCell ref="N53:N55"/>
    <mergeCell ref="O53:O55"/>
    <mergeCell ref="P53:P55"/>
    <mergeCell ref="Q53:Q55"/>
    <mergeCell ref="C56:C57"/>
    <mergeCell ref="D56:D57"/>
    <mergeCell ref="H56:H57"/>
    <mergeCell ref="N56:N57"/>
    <mergeCell ref="O56:O57"/>
    <mergeCell ref="P56:P57"/>
    <mergeCell ref="Q56:Q57"/>
    <mergeCell ref="C58:C59"/>
    <mergeCell ref="D58:D59"/>
    <mergeCell ref="H58:H59"/>
    <mergeCell ref="N58:N59"/>
    <mergeCell ref="O58:O59"/>
    <mergeCell ref="P58:P59"/>
    <mergeCell ref="Q58:Q59"/>
    <mergeCell ref="O41:O44"/>
    <mergeCell ref="A60:A61"/>
    <mergeCell ref="B60:B61"/>
    <mergeCell ref="C60:C61"/>
    <mergeCell ref="D60:D61"/>
    <mergeCell ref="H60:H61"/>
    <mergeCell ref="I60:I61"/>
    <mergeCell ref="N60:N61"/>
    <mergeCell ref="O60:O61"/>
    <mergeCell ref="P60:P61"/>
    <mergeCell ref="Q60:Q61"/>
    <mergeCell ref="A62:A64"/>
    <mergeCell ref="B62:B64"/>
    <mergeCell ref="I62:I64"/>
    <mergeCell ref="A65:A67"/>
    <mergeCell ref="B65:B67"/>
    <mergeCell ref="C65:C66"/>
    <mergeCell ref="D65:D66"/>
    <mergeCell ref="H65:H66"/>
    <mergeCell ref="I65:I67"/>
    <mergeCell ref="N65:N66"/>
    <mergeCell ref="O65:O66"/>
    <mergeCell ref="P65:P66"/>
    <mergeCell ref="Q65:Q66"/>
    <mergeCell ref="A82:A88"/>
    <mergeCell ref="B82:B88"/>
    <mergeCell ref="I82:I88"/>
    <mergeCell ref="C87:C88"/>
    <mergeCell ref="D87:D88"/>
    <mergeCell ref="H87:H88"/>
    <mergeCell ref="N87:N88"/>
    <mergeCell ref="O87:O88"/>
    <mergeCell ref="P87:P88"/>
    <mergeCell ref="Q87:Q88"/>
    <mergeCell ref="A89:A90"/>
    <mergeCell ref="B89:B90"/>
    <mergeCell ref="C89:C90"/>
    <mergeCell ref="D89:D90"/>
    <mergeCell ref="H89:H90"/>
    <mergeCell ref="I89:I90"/>
    <mergeCell ref="N89:N90"/>
    <mergeCell ref="O89:O90"/>
    <mergeCell ref="P89:P90"/>
    <mergeCell ref="Q89:Q90"/>
    <mergeCell ref="N82:N84"/>
    <mergeCell ref="O82:O84"/>
    <mergeCell ref="P82:P84"/>
    <mergeCell ref="Q82:Q84"/>
    <mergeCell ref="N85:N86"/>
    <mergeCell ref="O85:O86"/>
    <mergeCell ref="P85:P86"/>
    <mergeCell ref="Q85:Q86"/>
    <mergeCell ref="C82:C84"/>
    <mergeCell ref="D82:D84"/>
    <mergeCell ref="H82:H84"/>
    <mergeCell ref="C85:C86"/>
    <mergeCell ref="P118:P119"/>
    <mergeCell ref="Q118:Q119"/>
    <mergeCell ref="P111:P113"/>
    <mergeCell ref="Q111:Q113"/>
    <mergeCell ref="C114:C115"/>
    <mergeCell ref="D114:D115"/>
    <mergeCell ref="H114:H115"/>
    <mergeCell ref="N114:N115"/>
    <mergeCell ref="O114:O115"/>
    <mergeCell ref="P114:P115"/>
    <mergeCell ref="Q114:Q115"/>
    <mergeCell ref="C116:C117"/>
    <mergeCell ref="D116:D117"/>
    <mergeCell ref="H116:H117"/>
    <mergeCell ref="N116:N117"/>
    <mergeCell ref="P79:P81"/>
    <mergeCell ref="Q79:Q81"/>
    <mergeCell ref="D85:D86"/>
    <mergeCell ref="H85:H86"/>
    <mergeCell ref="A120:A122"/>
    <mergeCell ref="B120:B122"/>
    <mergeCell ref="I120:I122"/>
    <mergeCell ref="A123:A125"/>
    <mergeCell ref="B123:B125"/>
    <mergeCell ref="C123:C124"/>
    <mergeCell ref="D123:D124"/>
    <mergeCell ref="H123:H124"/>
    <mergeCell ref="I123:I125"/>
    <mergeCell ref="N123:N124"/>
    <mergeCell ref="O123:O124"/>
    <mergeCell ref="P123:P124"/>
    <mergeCell ref="Q123:Q124"/>
    <mergeCell ref="A111:A117"/>
    <mergeCell ref="B111:B117"/>
    <mergeCell ref="I111:I117"/>
    <mergeCell ref="C111:C113"/>
    <mergeCell ref="D111:D113"/>
    <mergeCell ref="H111:H113"/>
    <mergeCell ref="N111:N113"/>
    <mergeCell ref="O111:O113"/>
    <mergeCell ref="O116:O117"/>
    <mergeCell ref="P116:P117"/>
    <mergeCell ref="Q116:Q117"/>
    <mergeCell ref="A118:A119"/>
    <mergeCell ref="B118:B119"/>
    <mergeCell ref="C118:C119"/>
    <mergeCell ref="D118:D119"/>
    <mergeCell ref="H118:H119"/>
    <mergeCell ref="I118:I119"/>
    <mergeCell ref="N118:N119"/>
    <mergeCell ref="O118:O119"/>
    <mergeCell ref="Q143:Q144"/>
    <mergeCell ref="C145:C146"/>
    <mergeCell ref="D145:D146"/>
    <mergeCell ref="H145:H146"/>
    <mergeCell ref="N145:N146"/>
    <mergeCell ref="O145:O146"/>
    <mergeCell ref="P145:P146"/>
    <mergeCell ref="Q145:Q146"/>
    <mergeCell ref="A147:A148"/>
    <mergeCell ref="B147:B148"/>
    <mergeCell ref="C147:C148"/>
    <mergeCell ref="D147:D148"/>
    <mergeCell ref="H147:H148"/>
    <mergeCell ref="I147:I148"/>
    <mergeCell ref="N147:N148"/>
    <mergeCell ref="O147:O148"/>
    <mergeCell ref="P147:P148"/>
    <mergeCell ref="Q147:Q148"/>
    <mergeCell ref="A149:A151"/>
    <mergeCell ref="B149:B151"/>
    <mergeCell ref="I149:I151"/>
    <mergeCell ref="A152:A154"/>
    <mergeCell ref="B152:B154"/>
    <mergeCell ref="C152:C153"/>
    <mergeCell ref="D152:D153"/>
    <mergeCell ref="H152:H153"/>
    <mergeCell ref="I152:I154"/>
    <mergeCell ref="N152:N153"/>
    <mergeCell ref="O152:O153"/>
    <mergeCell ref="P152:P153"/>
    <mergeCell ref="Q152:Q153"/>
    <mergeCell ref="A156:A160"/>
    <mergeCell ref="B156:B160"/>
    <mergeCell ref="I156:I160"/>
    <mergeCell ref="C157:C160"/>
    <mergeCell ref="D157:D160"/>
    <mergeCell ref="H157:H160"/>
    <mergeCell ref="N157:N160"/>
    <mergeCell ref="O157:O160"/>
    <mergeCell ref="P157:P160"/>
    <mergeCell ref="Q157:Q160"/>
    <mergeCell ref="Q164:Q165"/>
    <mergeCell ref="C166:C168"/>
    <mergeCell ref="D166:D168"/>
    <mergeCell ref="H166:H168"/>
    <mergeCell ref="N166:N168"/>
    <mergeCell ref="O166:O168"/>
    <mergeCell ref="P166:P168"/>
    <mergeCell ref="Q166:Q168"/>
    <mergeCell ref="A169:A175"/>
    <mergeCell ref="B169:B175"/>
    <mergeCell ref="C169:C171"/>
    <mergeCell ref="D169:D171"/>
    <mergeCell ref="H169:H171"/>
    <mergeCell ref="I169:I175"/>
    <mergeCell ref="N169:N171"/>
    <mergeCell ref="O169:O171"/>
    <mergeCell ref="P169:P171"/>
    <mergeCell ref="Q169:Q171"/>
    <mergeCell ref="C172:C173"/>
    <mergeCell ref="D172:D173"/>
    <mergeCell ref="H172:H173"/>
    <mergeCell ref="N172:N173"/>
    <mergeCell ref="O172:O173"/>
    <mergeCell ref="P172:P173"/>
    <mergeCell ref="Q172:Q173"/>
    <mergeCell ref="C174:C175"/>
    <mergeCell ref="D174:D175"/>
    <mergeCell ref="H174:H175"/>
    <mergeCell ref="N174:N175"/>
    <mergeCell ref="O174:O175"/>
    <mergeCell ref="P174:P175"/>
    <mergeCell ref="Q174:Q175"/>
    <mergeCell ref="A176:A177"/>
    <mergeCell ref="B176:B177"/>
    <mergeCell ref="C176:C177"/>
    <mergeCell ref="D176:D177"/>
    <mergeCell ref="H176:H177"/>
    <mergeCell ref="I176:I177"/>
    <mergeCell ref="N176:N177"/>
    <mergeCell ref="O176:O177"/>
    <mergeCell ref="P176:P177"/>
    <mergeCell ref="Q176:Q177"/>
    <mergeCell ref="A178:A180"/>
    <mergeCell ref="B178:B180"/>
    <mergeCell ref="I178:I180"/>
    <mergeCell ref="A181:A183"/>
    <mergeCell ref="B181:B183"/>
    <mergeCell ref="C181:C182"/>
    <mergeCell ref="D181:D182"/>
    <mergeCell ref="H181:H182"/>
    <mergeCell ref="I181:I183"/>
    <mergeCell ref="N181:N182"/>
    <mergeCell ref="O181:O182"/>
    <mergeCell ref="P181:P182"/>
    <mergeCell ref="Q181:Q182"/>
    <mergeCell ref="A185:A189"/>
    <mergeCell ref="B185:B189"/>
    <mergeCell ref="I185:I189"/>
    <mergeCell ref="C186:C189"/>
    <mergeCell ref="D186:D189"/>
    <mergeCell ref="H186:H189"/>
    <mergeCell ref="N186:N189"/>
    <mergeCell ref="O186:O189"/>
    <mergeCell ref="P186:P189"/>
    <mergeCell ref="Q186:Q189"/>
    <mergeCell ref="A193:A197"/>
    <mergeCell ref="B193:B197"/>
    <mergeCell ref="C193:C194"/>
    <mergeCell ref="D193:D194"/>
    <mergeCell ref="H193:H194"/>
    <mergeCell ref="I193:I197"/>
    <mergeCell ref="N193:N194"/>
    <mergeCell ref="O193:O194"/>
    <mergeCell ref="P193:P194"/>
    <mergeCell ref="Q193:Q194"/>
    <mergeCell ref="C195:C197"/>
    <mergeCell ref="D195:D197"/>
    <mergeCell ref="H195:H197"/>
    <mergeCell ref="N195:N197"/>
    <mergeCell ref="O195:O197"/>
    <mergeCell ref="P195:P197"/>
    <mergeCell ref="Q195:Q197"/>
    <mergeCell ref="C205:C206"/>
    <mergeCell ref="D205:D206"/>
    <mergeCell ref="H205:H206"/>
    <mergeCell ref="I205:I206"/>
    <mergeCell ref="N205:N206"/>
    <mergeCell ref="O205:O206"/>
    <mergeCell ref="P205:P206"/>
    <mergeCell ref="Q205:Q206"/>
    <mergeCell ref="A207:A209"/>
    <mergeCell ref="B207:B209"/>
    <mergeCell ref="I207:I209"/>
    <mergeCell ref="A210:A212"/>
    <mergeCell ref="B210:B212"/>
    <mergeCell ref="C210:C211"/>
    <mergeCell ref="D210:D211"/>
    <mergeCell ref="H210:H211"/>
    <mergeCell ref="I210:I212"/>
    <mergeCell ref="N210:N211"/>
    <mergeCell ref="O210:O211"/>
    <mergeCell ref="P210:P211"/>
    <mergeCell ref="Q210:Q211"/>
    <mergeCell ref="A205:A206"/>
    <mergeCell ref="B205:B206"/>
    <mergeCell ref="A214:A218"/>
    <mergeCell ref="B214:B218"/>
    <mergeCell ref="I214:I218"/>
    <mergeCell ref="C215:C218"/>
    <mergeCell ref="D215:D218"/>
    <mergeCell ref="H215:H218"/>
    <mergeCell ref="N215:N218"/>
    <mergeCell ref="O215:O218"/>
    <mergeCell ref="P215:P218"/>
    <mergeCell ref="Q215:Q218"/>
    <mergeCell ref="A222:A226"/>
    <mergeCell ref="B222:B226"/>
    <mergeCell ref="C222:C223"/>
    <mergeCell ref="D222:D223"/>
    <mergeCell ref="H222:H223"/>
    <mergeCell ref="I222:I226"/>
    <mergeCell ref="N222:N223"/>
    <mergeCell ref="O222:O223"/>
    <mergeCell ref="P222:P223"/>
    <mergeCell ref="Q222:Q223"/>
    <mergeCell ref="C224:C226"/>
    <mergeCell ref="D224:D226"/>
    <mergeCell ref="H224:H226"/>
    <mergeCell ref="N224:N226"/>
    <mergeCell ref="O224:O226"/>
    <mergeCell ref="P224:P226"/>
    <mergeCell ref="Q224:Q226"/>
    <mergeCell ref="C239:C240"/>
    <mergeCell ref="D239:D240"/>
    <mergeCell ref="H239:H240"/>
    <mergeCell ref="I239:I241"/>
    <mergeCell ref="N239:N240"/>
    <mergeCell ref="O239:O240"/>
    <mergeCell ref="P239:P240"/>
    <mergeCell ref="Q239:Q240"/>
    <mergeCell ref="A234:A235"/>
    <mergeCell ref="B234:B235"/>
    <mergeCell ref="C234:C235"/>
    <mergeCell ref="D234:D235"/>
    <mergeCell ref="H234:H235"/>
    <mergeCell ref="I234:I235"/>
    <mergeCell ref="N234:N235"/>
    <mergeCell ref="O234:O235"/>
    <mergeCell ref="P234:P235"/>
    <mergeCell ref="Q234:Q235"/>
    <mergeCell ref="A236:A238"/>
    <mergeCell ref="B236:B238"/>
    <mergeCell ref="I236:I238"/>
    <mergeCell ref="A239:A241"/>
    <mergeCell ref="B239:B241"/>
    <mergeCell ref="A243:A247"/>
    <mergeCell ref="B243:B247"/>
    <mergeCell ref="I243:I247"/>
    <mergeCell ref="C244:C247"/>
    <mergeCell ref="D244:D247"/>
    <mergeCell ref="H244:H247"/>
    <mergeCell ref="N244:N247"/>
    <mergeCell ref="O244:O247"/>
    <mergeCell ref="P244:P247"/>
    <mergeCell ref="Q244:Q247"/>
    <mergeCell ref="A251:A255"/>
    <mergeCell ref="B251:B255"/>
    <mergeCell ref="C251:C252"/>
    <mergeCell ref="D251:D252"/>
    <mergeCell ref="H251:H252"/>
    <mergeCell ref="I251:I255"/>
    <mergeCell ref="N251:N252"/>
    <mergeCell ref="O251:O252"/>
    <mergeCell ref="P251:P252"/>
    <mergeCell ref="Q251:Q252"/>
    <mergeCell ref="C253:C255"/>
    <mergeCell ref="D253:D255"/>
    <mergeCell ref="H253:H255"/>
    <mergeCell ref="N253:N255"/>
    <mergeCell ref="O253:O255"/>
    <mergeCell ref="P253:P255"/>
    <mergeCell ref="Q253:Q255"/>
    <mergeCell ref="C261:C262"/>
    <mergeCell ref="D261:D262"/>
    <mergeCell ref="H261:H262"/>
    <mergeCell ref="N261:N262"/>
    <mergeCell ref="O261:O262"/>
    <mergeCell ref="P261:P262"/>
    <mergeCell ref="Q261:Q262"/>
    <mergeCell ref="A263:A264"/>
    <mergeCell ref="B263:B264"/>
    <mergeCell ref="C263:C264"/>
    <mergeCell ref="D263:D264"/>
    <mergeCell ref="H263:H264"/>
    <mergeCell ref="I263:I264"/>
    <mergeCell ref="N263:N264"/>
    <mergeCell ref="O263:O264"/>
    <mergeCell ref="P263:P264"/>
    <mergeCell ref="Q263:Q264"/>
    <mergeCell ref="A256:A262"/>
    <mergeCell ref="B256:B262"/>
    <mergeCell ref="C259:C260"/>
    <mergeCell ref="D259:D260"/>
    <mergeCell ref="H259:H260"/>
    <mergeCell ref="N259:N260"/>
    <mergeCell ref="O259:O260"/>
    <mergeCell ref="P259:P260"/>
    <mergeCell ref="Q259:Q260"/>
    <mergeCell ref="Q256:Q258"/>
    <mergeCell ref="A265:A267"/>
    <mergeCell ref="B265:B267"/>
    <mergeCell ref="I265:I267"/>
    <mergeCell ref="A268:A270"/>
    <mergeCell ref="B268:B270"/>
    <mergeCell ref="C268:C269"/>
    <mergeCell ref="D268:D269"/>
    <mergeCell ref="H268:H269"/>
    <mergeCell ref="I268:I270"/>
    <mergeCell ref="N268:N269"/>
    <mergeCell ref="O268:O269"/>
    <mergeCell ref="P268:P269"/>
    <mergeCell ref="Q268:Q269"/>
    <mergeCell ref="A272:A276"/>
    <mergeCell ref="B272:B276"/>
    <mergeCell ref="I272:I276"/>
    <mergeCell ref="C273:C276"/>
    <mergeCell ref="D273:D276"/>
    <mergeCell ref="H273:H276"/>
    <mergeCell ref="N273:N276"/>
    <mergeCell ref="O273:O276"/>
    <mergeCell ref="P273:P276"/>
    <mergeCell ref="Q273:Q276"/>
    <mergeCell ref="A280:A284"/>
    <mergeCell ref="B280:B284"/>
    <mergeCell ref="C280:C281"/>
    <mergeCell ref="D280:D281"/>
    <mergeCell ref="H280:H281"/>
    <mergeCell ref="I280:I284"/>
    <mergeCell ref="N280:N281"/>
    <mergeCell ref="O280:O281"/>
    <mergeCell ref="P280:P281"/>
    <mergeCell ref="Q280:Q281"/>
    <mergeCell ref="C282:C284"/>
    <mergeCell ref="D282:D284"/>
    <mergeCell ref="H282:H284"/>
    <mergeCell ref="N282:N284"/>
    <mergeCell ref="O282:O284"/>
    <mergeCell ref="P282:P284"/>
    <mergeCell ref="Q282:Q284"/>
    <mergeCell ref="A285:A291"/>
    <mergeCell ref="B285:B291"/>
    <mergeCell ref="C285:C287"/>
    <mergeCell ref="D285:D287"/>
    <mergeCell ref="H285:H287"/>
    <mergeCell ref="I285:I291"/>
    <mergeCell ref="N285:N287"/>
    <mergeCell ref="O285:O287"/>
    <mergeCell ref="P285:P287"/>
    <mergeCell ref="Q285:Q287"/>
    <mergeCell ref="C288:C289"/>
    <mergeCell ref="D288:D289"/>
    <mergeCell ref="H288:H289"/>
    <mergeCell ref="N288:N289"/>
    <mergeCell ref="O288:O289"/>
    <mergeCell ref="P288:P289"/>
    <mergeCell ref="Q288:Q289"/>
    <mergeCell ref="C290:C291"/>
    <mergeCell ref="D290:D291"/>
    <mergeCell ref="H290:H291"/>
    <mergeCell ref="N290:N291"/>
    <mergeCell ref="O290:O291"/>
    <mergeCell ref="P290:P291"/>
    <mergeCell ref="Q290:Q291"/>
    <mergeCell ref="N297:N298"/>
    <mergeCell ref="O297:O298"/>
    <mergeCell ref="P297:P298"/>
    <mergeCell ref="Q297:Q298"/>
    <mergeCell ref="D309:D310"/>
    <mergeCell ref="H309:H310"/>
    <mergeCell ref="I309:I313"/>
    <mergeCell ref="N309:N310"/>
    <mergeCell ref="O309:O310"/>
    <mergeCell ref="P309:P310"/>
    <mergeCell ref="Q309:Q310"/>
    <mergeCell ref="C311:C313"/>
    <mergeCell ref="D311:D313"/>
    <mergeCell ref="H311:H313"/>
    <mergeCell ref="N311:N313"/>
    <mergeCell ref="O311:O313"/>
    <mergeCell ref="P311:P313"/>
    <mergeCell ref="Q311:Q313"/>
    <mergeCell ref="A314:A320"/>
    <mergeCell ref="B314:B320"/>
    <mergeCell ref="C314:C316"/>
    <mergeCell ref="D314:D316"/>
    <mergeCell ref="H314:H316"/>
    <mergeCell ref="I314:I320"/>
    <mergeCell ref="N314:N316"/>
    <mergeCell ref="O314:O316"/>
    <mergeCell ref="P314:P316"/>
    <mergeCell ref="Q314:Q316"/>
    <mergeCell ref="C317:C318"/>
    <mergeCell ref="D317:D318"/>
    <mergeCell ref="H317:H318"/>
    <mergeCell ref="N317:N318"/>
    <mergeCell ref="O317:O318"/>
    <mergeCell ref="P317:P318"/>
    <mergeCell ref="Q317:Q318"/>
    <mergeCell ref="C319:C320"/>
    <mergeCell ref="D319:D320"/>
    <mergeCell ref="H319:H320"/>
    <mergeCell ref="N319:N320"/>
    <mergeCell ref="O319:O320"/>
    <mergeCell ref="P319:P320"/>
    <mergeCell ref="Q319:Q320"/>
    <mergeCell ref="A321:A322"/>
    <mergeCell ref="B321:B322"/>
    <mergeCell ref="C321:C322"/>
    <mergeCell ref="D321:D322"/>
    <mergeCell ref="H321:H322"/>
    <mergeCell ref="I321:I322"/>
    <mergeCell ref="N321:N322"/>
    <mergeCell ref="O321:O322"/>
    <mergeCell ref="P321:P322"/>
    <mergeCell ref="Q321:Q322"/>
    <mergeCell ref="A323:A325"/>
    <mergeCell ref="B323:B325"/>
    <mergeCell ref="I323:I325"/>
    <mergeCell ref="A326:A328"/>
    <mergeCell ref="B326:B328"/>
    <mergeCell ref="C326:C327"/>
    <mergeCell ref="D326:D327"/>
    <mergeCell ref="H326:H327"/>
    <mergeCell ref="I326:I328"/>
    <mergeCell ref="N326:N327"/>
    <mergeCell ref="O326:O327"/>
    <mergeCell ref="P326:P327"/>
    <mergeCell ref="Q326:Q327"/>
    <mergeCell ref="A330:A334"/>
    <mergeCell ref="B330:B334"/>
    <mergeCell ref="I330:I334"/>
    <mergeCell ref="C331:C334"/>
    <mergeCell ref="D331:D334"/>
    <mergeCell ref="H331:H334"/>
    <mergeCell ref="N331:N334"/>
    <mergeCell ref="O331:O334"/>
    <mergeCell ref="P331:P334"/>
    <mergeCell ref="Q331:Q334"/>
    <mergeCell ref="A343:A349"/>
    <mergeCell ref="B343:B349"/>
    <mergeCell ref="C343:C345"/>
    <mergeCell ref="D343:D345"/>
    <mergeCell ref="H343:H345"/>
    <mergeCell ref="I343:I349"/>
    <mergeCell ref="N343:N345"/>
    <mergeCell ref="O343:O345"/>
    <mergeCell ref="P343:P345"/>
    <mergeCell ref="Q343:Q345"/>
    <mergeCell ref="C346:C347"/>
    <mergeCell ref="D346:D347"/>
    <mergeCell ref="H346:H347"/>
    <mergeCell ref="N346:N347"/>
    <mergeCell ref="O346:O347"/>
    <mergeCell ref="P346:P347"/>
    <mergeCell ref="Q346:Q347"/>
    <mergeCell ref="C348:C349"/>
    <mergeCell ref="D348:D349"/>
    <mergeCell ref="H348:H349"/>
    <mergeCell ref="N348:N349"/>
    <mergeCell ref="O348:O349"/>
    <mergeCell ref="P348:P349"/>
    <mergeCell ref="Q348:Q349"/>
    <mergeCell ref="A350:A351"/>
    <mergeCell ref="B350:B351"/>
    <mergeCell ref="C350:C351"/>
    <mergeCell ref="D350:D351"/>
    <mergeCell ref="H350:H351"/>
    <mergeCell ref="I350:I351"/>
    <mergeCell ref="N350:N351"/>
    <mergeCell ref="O350:O351"/>
    <mergeCell ref="P350:P351"/>
    <mergeCell ref="Q350:Q351"/>
    <mergeCell ref="A352:A354"/>
    <mergeCell ref="B352:B354"/>
    <mergeCell ref="I352:I354"/>
    <mergeCell ref="A355:A357"/>
    <mergeCell ref="B355:B357"/>
    <mergeCell ref="C355:C356"/>
    <mergeCell ref="D355:D356"/>
    <mergeCell ref="H355:H356"/>
    <mergeCell ref="I355:I357"/>
    <mergeCell ref="N355:N356"/>
    <mergeCell ref="O355:O356"/>
    <mergeCell ref="P355:P356"/>
    <mergeCell ref="Q355:Q356"/>
    <mergeCell ref="P367:P368"/>
    <mergeCell ref="Q367:Q368"/>
    <mergeCell ref="C369:C371"/>
    <mergeCell ref="D369:D371"/>
    <mergeCell ref="H369:H371"/>
    <mergeCell ref="N369:N371"/>
    <mergeCell ref="O369:O371"/>
    <mergeCell ref="P369:P371"/>
    <mergeCell ref="Q369:Q371"/>
    <mergeCell ref="A372:A378"/>
    <mergeCell ref="B372:B378"/>
    <mergeCell ref="C372:C374"/>
    <mergeCell ref="D372:D374"/>
    <mergeCell ref="H372:H374"/>
    <mergeCell ref="I372:I378"/>
    <mergeCell ref="N372:N374"/>
    <mergeCell ref="O372:O374"/>
    <mergeCell ref="P372:P374"/>
    <mergeCell ref="Q372:Q374"/>
    <mergeCell ref="C375:C376"/>
    <mergeCell ref="D375:D376"/>
    <mergeCell ref="H375:H376"/>
    <mergeCell ref="N375:N376"/>
    <mergeCell ref="O375:O376"/>
    <mergeCell ref="P375:P376"/>
    <mergeCell ref="Q375:Q376"/>
    <mergeCell ref="C377:C378"/>
    <mergeCell ref="D377:D378"/>
    <mergeCell ref="H377:H378"/>
    <mergeCell ref="N377:N378"/>
    <mergeCell ref="O377:O378"/>
    <mergeCell ref="P377:P378"/>
    <mergeCell ref="Q377:Q378"/>
    <mergeCell ref="A379:A380"/>
    <mergeCell ref="B379:B380"/>
    <mergeCell ref="C379:C380"/>
    <mergeCell ref="D379:D380"/>
    <mergeCell ref="H379:H380"/>
    <mergeCell ref="I379:I380"/>
    <mergeCell ref="N379:N380"/>
    <mergeCell ref="O379:O380"/>
    <mergeCell ref="P379:P380"/>
    <mergeCell ref="Q379:Q380"/>
    <mergeCell ref="A381:A383"/>
    <mergeCell ref="B381:B383"/>
    <mergeCell ref="I381:I383"/>
    <mergeCell ref="A384:A386"/>
    <mergeCell ref="B384:B386"/>
    <mergeCell ref="C384:C385"/>
    <mergeCell ref="D384:D385"/>
    <mergeCell ref="H384:H385"/>
    <mergeCell ref="I384:I386"/>
    <mergeCell ref="N384:N385"/>
    <mergeCell ref="O384:O385"/>
    <mergeCell ref="P384:P385"/>
    <mergeCell ref="Q384:Q385"/>
    <mergeCell ref="P389:P392"/>
    <mergeCell ref="Q389:Q392"/>
    <mergeCell ref="N396:N397"/>
    <mergeCell ref="O396:O397"/>
    <mergeCell ref="P396:P397"/>
    <mergeCell ref="Q396:Q397"/>
    <mergeCell ref="C398:C400"/>
    <mergeCell ref="D398:D400"/>
    <mergeCell ref="H398:H400"/>
    <mergeCell ref="N398:N400"/>
    <mergeCell ref="O398:O400"/>
    <mergeCell ref="P398:P400"/>
    <mergeCell ref="Q398:Q400"/>
    <mergeCell ref="A401:A407"/>
    <mergeCell ref="B401:B407"/>
    <mergeCell ref="C401:C403"/>
    <mergeCell ref="D401:D403"/>
    <mergeCell ref="H401:H403"/>
    <mergeCell ref="I401:I407"/>
    <mergeCell ref="N401:N403"/>
    <mergeCell ref="O401:O403"/>
    <mergeCell ref="P401:P403"/>
    <mergeCell ref="Q401:Q403"/>
    <mergeCell ref="C404:C405"/>
    <mergeCell ref="D404:D405"/>
    <mergeCell ref="H404:H405"/>
    <mergeCell ref="N404:N405"/>
    <mergeCell ref="O404:O405"/>
    <mergeCell ref="P404:P405"/>
    <mergeCell ref="Q404:Q405"/>
    <mergeCell ref="C406:C407"/>
    <mergeCell ref="D406:D407"/>
    <mergeCell ref="H406:H407"/>
    <mergeCell ref="N406:N407"/>
    <mergeCell ref="B410:B412"/>
    <mergeCell ref="I410:I412"/>
    <mergeCell ref="A413:A415"/>
    <mergeCell ref="B413:B415"/>
    <mergeCell ref="C413:C414"/>
    <mergeCell ref="D413:D414"/>
    <mergeCell ref="H413:H414"/>
    <mergeCell ref="I413:I415"/>
    <mergeCell ref="N413:N414"/>
    <mergeCell ref="O413:O414"/>
    <mergeCell ref="P413:P414"/>
    <mergeCell ref="Q413:Q414"/>
    <mergeCell ref="A417:A421"/>
    <mergeCell ref="B417:B421"/>
    <mergeCell ref="I417:I421"/>
    <mergeCell ref="C418:C421"/>
    <mergeCell ref="D418:D421"/>
    <mergeCell ref="H418:H421"/>
    <mergeCell ref="N418:N421"/>
    <mergeCell ref="O418:O421"/>
    <mergeCell ref="P418:P421"/>
    <mergeCell ref="Q418:Q421"/>
    <mergeCell ref="I430:I436"/>
    <mergeCell ref="N430:N432"/>
    <mergeCell ref="O430:O432"/>
    <mergeCell ref="P430:P432"/>
    <mergeCell ref="Q430:Q432"/>
    <mergeCell ref="C433:C434"/>
    <mergeCell ref="D433:D434"/>
    <mergeCell ref="H433:H434"/>
    <mergeCell ref="N433:N434"/>
    <mergeCell ref="O433:O434"/>
    <mergeCell ref="P433:P434"/>
    <mergeCell ref="Q433:Q434"/>
    <mergeCell ref="C435:C436"/>
    <mergeCell ref="D435:D436"/>
    <mergeCell ref="H435:H436"/>
    <mergeCell ref="N435:N436"/>
    <mergeCell ref="O435:O436"/>
    <mergeCell ref="P435:P436"/>
    <mergeCell ref="Q435:Q436"/>
    <mergeCell ref="A437:A438"/>
    <mergeCell ref="B437:B438"/>
    <mergeCell ref="C437:C438"/>
    <mergeCell ref="D437:D438"/>
    <mergeCell ref="H437:H438"/>
    <mergeCell ref="I437:I438"/>
    <mergeCell ref="N437:N438"/>
    <mergeCell ref="O437:O438"/>
    <mergeCell ref="P437:P438"/>
    <mergeCell ref="Q437:Q438"/>
    <mergeCell ref="A439:A441"/>
    <mergeCell ref="B439:B441"/>
    <mergeCell ref="I439:I441"/>
    <mergeCell ref="A442:A444"/>
    <mergeCell ref="B442:B444"/>
    <mergeCell ref="C442:C443"/>
    <mergeCell ref="D442:D443"/>
    <mergeCell ref="H442:H443"/>
    <mergeCell ref="I442:I444"/>
    <mergeCell ref="N442:N443"/>
    <mergeCell ref="O442:O443"/>
    <mergeCell ref="P442:P443"/>
    <mergeCell ref="Q442:Q443"/>
    <mergeCell ref="A446:A450"/>
    <mergeCell ref="B446:B450"/>
    <mergeCell ref="I446:I450"/>
    <mergeCell ref="C447:C450"/>
    <mergeCell ref="D447:D450"/>
    <mergeCell ref="H447:H450"/>
    <mergeCell ref="N447:N450"/>
    <mergeCell ref="O447:O450"/>
    <mergeCell ref="P447:P450"/>
    <mergeCell ref="Q447:Q450"/>
    <mergeCell ref="A454:A458"/>
    <mergeCell ref="B454:B458"/>
    <mergeCell ref="C454:C455"/>
    <mergeCell ref="D454:D455"/>
    <mergeCell ref="H454:H455"/>
    <mergeCell ref="I454:I458"/>
    <mergeCell ref="N454:N455"/>
    <mergeCell ref="O454:O455"/>
    <mergeCell ref="P454:P455"/>
    <mergeCell ref="Q454:Q455"/>
    <mergeCell ref="C456:C458"/>
    <mergeCell ref="D456:D458"/>
    <mergeCell ref="H456:H458"/>
    <mergeCell ref="N456:N458"/>
    <mergeCell ref="O456:O458"/>
    <mergeCell ref="P456:P458"/>
    <mergeCell ref="Q456:Q458"/>
    <mergeCell ref="A459:A465"/>
    <mergeCell ref="B459:B465"/>
    <mergeCell ref="C459:C461"/>
    <mergeCell ref="D459:D461"/>
    <mergeCell ref="H459:H461"/>
    <mergeCell ref="I459:I465"/>
    <mergeCell ref="N459:N461"/>
    <mergeCell ref="O459:O461"/>
    <mergeCell ref="P459:P461"/>
    <mergeCell ref="Q459:Q461"/>
    <mergeCell ref="C462:C463"/>
    <mergeCell ref="D462:D463"/>
    <mergeCell ref="H462:H463"/>
    <mergeCell ref="N462:N463"/>
    <mergeCell ref="O462:O463"/>
    <mergeCell ref="P462:P463"/>
    <mergeCell ref="Q462:Q463"/>
    <mergeCell ref="C464:C465"/>
    <mergeCell ref="D464:D465"/>
    <mergeCell ref="H464:H465"/>
    <mergeCell ref="N464:N465"/>
    <mergeCell ref="O464:O465"/>
    <mergeCell ref="P464:P465"/>
    <mergeCell ref="Q464:Q465"/>
    <mergeCell ref="A466:A467"/>
    <mergeCell ref="B466:B467"/>
    <mergeCell ref="C466:C467"/>
    <mergeCell ref="D466:D467"/>
    <mergeCell ref="H466:H467"/>
    <mergeCell ref="I466:I467"/>
    <mergeCell ref="N466:N467"/>
    <mergeCell ref="O466:O467"/>
    <mergeCell ref="P466:P467"/>
    <mergeCell ref="Q466:Q467"/>
    <mergeCell ref="A468:A470"/>
    <mergeCell ref="B468:B470"/>
    <mergeCell ref="I468:I470"/>
    <mergeCell ref="A471:A473"/>
    <mergeCell ref="B471:B473"/>
    <mergeCell ref="C471:C472"/>
    <mergeCell ref="D471:D472"/>
    <mergeCell ref="H471:H472"/>
    <mergeCell ref="I471:I473"/>
    <mergeCell ref="N471:N472"/>
    <mergeCell ref="O471:O472"/>
    <mergeCell ref="P471:P472"/>
    <mergeCell ref="Q471:Q472"/>
    <mergeCell ref="A475:A479"/>
    <mergeCell ref="B475:B479"/>
    <mergeCell ref="I475:I479"/>
    <mergeCell ref="C476:C479"/>
    <mergeCell ref="D476:D479"/>
    <mergeCell ref="H476:H479"/>
    <mergeCell ref="N476:N479"/>
    <mergeCell ref="O476:O479"/>
    <mergeCell ref="P476:P479"/>
    <mergeCell ref="Q476:Q479"/>
    <mergeCell ref="A483:A487"/>
    <mergeCell ref="B483:B487"/>
    <mergeCell ref="C483:C484"/>
    <mergeCell ref="D483:D484"/>
    <mergeCell ref="H483:H484"/>
    <mergeCell ref="I483:I487"/>
    <mergeCell ref="N483:N484"/>
    <mergeCell ref="O483:O484"/>
    <mergeCell ref="P483:P484"/>
    <mergeCell ref="Q483:Q484"/>
    <mergeCell ref="C485:C487"/>
    <mergeCell ref="D485:D487"/>
    <mergeCell ref="H485:H487"/>
    <mergeCell ref="N485:N487"/>
    <mergeCell ref="O485:O487"/>
    <mergeCell ref="P485:P487"/>
    <mergeCell ref="Q485:Q487"/>
    <mergeCell ref="C491:C492"/>
    <mergeCell ref="D491:D492"/>
    <mergeCell ref="H491:H492"/>
    <mergeCell ref="N491:N492"/>
    <mergeCell ref="O491:O492"/>
    <mergeCell ref="P491:P492"/>
    <mergeCell ref="Q491:Q492"/>
    <mergeCell ref="C493:C494"/>
    <mergeCell ref="D493:D494"/>
    <mergeCell ref="H493:H494"/>
    <mergeCell ref="N493:N494"/>
    <mergeCell ref="O493:O494"/>
    <mergeCell ref="P493:P494"/>
    <mergeCell ref="Q493:Q494"/>
    <mergeCell ref="A495:A496"/>
    <mergeCell ref="B495:B496"/>
    <mergeCell ref="I495:I496"/>
    <mergeCell ref="C495:C496"/>
    <mergeCell ref="D495:D496"/>
    <mergeCell ref="H495:H496"/>
    <mergeCell ref="N495:N496"/>
    <mergeCell ref="O495:O496"/>
    <mergeCell ref="P495:P496"/>
    <mergeCell ref="Q495:Q496"/>
    <mergeCell ref="A488:A494"/>
    <mergeCell ref="B488:B494"/>
    <mergeCell ref="C488:C490"/>
    <mergeCell ref="D488:D490"/>
    <mergeCell ref="H488:H490"/>
    <mergeCell ref="I488:I494"/>
    <mergeCell ref="N488:N490"/>
    <mergeCell ref="O488:O490"/>
    <mergeCell ref="C500:C501"/>
    <mergeCell ref="D500:D501"/>
    <mergeCell ref="H500:H501"/>
    <mergeCell ref="I500:I502"/>
    <mergeCell ref="N500:N501"/>
    <mergeCell ref="O500:O501"/>
    <mergeCell ref="P500:P501"/>
    <mergeCell ref="Q500:Q501"/>
    <mergeCell ref="A504:A508"/>
    <mergeCell ref="B504:B508"/>
    <mergeCell ref="I504:I508"/>
    <mergeCell ref="C505:C508"/>
    <mergeCell ref="D505:D508"/>
    <mergeCell ref="H505:H508"/>
    <mergeCell ref="N505:N508"/>
    <mergeCell ref="O505:O508"/>
    <mergeCell ref="P505:P508"/>
    <mergeCell ref="Q505:Q508"/>
    <mergeCell ref="A512:A516"/>
    <mergeCell ref="B512:B516"/>
    <mergeCell ref="C512:C513"/>
    <mergeCell ref="D512:D513"/>
    <mergeCell ref="H512:H513"/>
    <mergeCell ref="I512:I516"/>
    <mergeCell ref="N512:N513"/>
    <mergeCell ref="O512:O513"/>
    <mergeCell ref="P512:P513"/>
    <mergeCell ref="Q512:Q513"/>
    <mergeCell ref="C514:C516"/>
    <mergeCell ref="D514:D516"/>
    <mergeCell ref="H514:H516"/>
    <mergeCell ref="N514:N516"/>
    <mergeCell ref="O514:O516"/>
    <mergeCell ref="P514:P516"/>
    <mergeCell ref="Q514:Q516"/>
    <mergeCell ref="P517:P519"/>
    <mergeCell ref="Q517:Q519"/>
    <mergeCell ref="C520:C521"/>
    <mergeCell ref="D520:D521"/>
    <mergeCell ref="H520:H521"/>
    <mergeCell ref="N520:N521"/>
    <mergeCell ref="O520:O521"/>
    <mergeCell ref="P520:P521"/>
    <mergeCell ref="Q520:Q521"/>
    <mergeCell ref="C522:C523"/>
    <mergeCell ref="D522:D523"/>
    <mergeCell ref="H522:H523"/>
    <mergeCell ref="N522:N523"/>
    <mergeCell ref="O522:O523"/>
    <mergeCell ref="P522:P523"/>
    <mergeCell ref="Q522:Q523"/>
    <mergeCell ref="A524:A525"/>
    <mergeCell ref="B524:B525"/>
    <mergeCell ref="C524:C525"/>
    <mergeCell ref="D524:D525"/>
    <mergeCell ref="H524:H525"/>
    <mergeCell ref="I524:I525"/>
    <mergeCell ref="N524:N525"/>
    <mergeCell ref="O524:O525"/>
    <mergeCell ref="P524:P525"/>
    <mergeCell ref="Q524:Q525"/>
    <mergeCell ref="A526:A528"/>
    <mergeCell ref="B526:B528"/>
    <mergeCell ref="I526:I528"/>
    <mergeCell ref="A529:A531"/>
    <mergeCell ref="B529:B531"/>
    <mergeCell ref="C529:C530"/>
    <mergeCell ref="D529:D530"/>
    <mergeCell ref="H529:H530"/>
    <mergeCell ref="I529:I531"/>
    <mergeCell ref="N529:N530"/>
    <mergeCell ref="O529:O530"/>
    <mergeCell ref="P529:P530"/>
    <mergeCell ref="Q529:Q530"/>
    <mergeCell ref="A533:A537"/>
    <mergeCell ref="B533:B537"/>
    <mergeCell ref="I533:I537"/>
    <mergeCell ref="C534:C537"/>
    <mergeCell ref="D534:D537"/>
    <mergeCell ref="H534:H537"/>
    <mergeCell ref="N534:N537"/>
    <mergeCell ref="O534:O537"/>
    <mergeCell ref="P534:P537"/>
    <mergeCell ref="Q534:Q537"/>
    <mergeCell ref="H549:H550"/>
    <mergeCell ref="N549:N550"/>
    <mergeCell ref="O549:O550"/>
    <mergeCell ref="P549:P550"/>
    <mergeCell ref="Q549:Q550"/>
    <mergeCell ref="C551:C552"/>
    <mergeCell ref="D551:D552"/>
    <mergeCell ref="H551:H552"/>
    <mergeCell ref="N551:N552"/>
    <mergeCell ref="O551:O552"/>
    <mergeCell ref="P551:P552"/>
    <mergeCell ref="Q551:Q552"/>
    <mergeCell ref="I553:I554"/>
    <mergeCell ref="N553:N554"/>
    <mergeCell ref="O553:O554"/>
    <mergeCell ref="P553:P554"/>
    <mergeCell ref="Q553:Q554"/>
    <mergeCell ref="A555:A557"/>
    <mergeCell ref="B555:B557"/>
    <mergeCell ref="I555:I557"/>
    <mergeCell ref="A558:A560"/>
    <mergeCell ref="B558:B560"/>
    <mergeCell ref="C558:C559"/>
    <mergeCell ref="D558:D559"/>
    <mergeCell ref="H558:H559"/>
    <mergeCell ref="I558:I560"/>
    <mergeCell ref="N558:N559"/>
    <mergeCell ref="O558:O559"/>
    <mergeCell ref="P558:P559"/>
    <mergeCell ref="Q558:Q559"/>
    <mergeCell ref="A562:A566"/>
    <mergeCell ref="B562:B566"/>
    <mergeCell ref="I562:I566"/>
    <mergeCell ref="C563:C566"/>
    <mergeCell ref="D563:D566"/>
    <mergeCell ref="H563:H566"/>
    <mergeCell ref="N563:N566"/>
    <mergeCell ref="O563:O566"/>
    <mergeCell ref="P563:P566"/>
    <mergeCell ref="Q563:Q566"/>
    <mergeCell ref="A570:A574"/>
    <mergeCell ref="B570:B574"/>
    <mergeCell ref="C570:C571"/>
    <mergeCell ref="D570:D571"/>
    <mergeCell ref="H570:H571"/>
    <mergeCell ref="I570:I574"/>
    <mergeCell ref="N570:N571"/>
    <mergeCell ref="O570:O571"/>
    <mergeCell ref="P570:P571"/>
    <mergeCell ref="Q570:Q571"/>
    <mergeCell ref="P575:P577"/>
    <mergeCell ref="Q575:Q577"/>
    <mergeCell ref="C578:C579"/>
    <mergeCell ref="D578:D579"/>
    <mergeCell ref="H578:H579"/>
    <mergeCell ref="N578:N579"/>
    <mergeCell ref="O578:O579"/>
    <mergeCell ref="P578:P579"/>
    <mergeCell ref="Q578:Q579"/>
    <mergeCell ref="C580:C581"/>
    <mergeCell ref="D580:D581"/>
    <mergeCell ref="H580:H581"/>
    <mergeCell ref="N580:N581"/>
    <mergeCell ref="O580:O581"/>
    <mergeCell ref="P580:P581"/>
    <mergeCell ref="Q580:Q581"/>
    <mergeCell ref="A582:A583"/>
    <mergeCell ref="B582:B583"/>
    <mergeCell ref="C582:C583"/>
    <mergeCell ref="D582:D583"/>
    <mergeCell ref="H582:H583"/>
    <mergeCell ref="I582:I583"/>
    <mergeCell ref="N582:N583"/>
    <mergeCell ref="O582:O583"/>
    <mergeCell ref="P582:P583"/>
    <mergeCell ref="Q582:Q583"/>
    <mergeCell ref="A584:A586"/>
    <mergeCell ref="B584:B586"/>
    <mergeCell ref="I584:I586"/>
    <mergeCell ref="A587:A589"/>
    <mergeCell ref="B587:B589"/>
    <mergeCell ref="C587:C588"/>
    <mergeCell ref="D587:D588"/>
    <mergeCell ref="H587:H588"/>
    <mergeCell ref="I587:I589"/>
    <mergeCell ref="N587:N588"/>
    <mergeCell ref="O587:O588"/>
    <mergeCell ref="P587:P588"/>
    <mergeCell ref="Q587:Q588"/>
    <mergeCell ref="A591:A595"/>
    <mergeCell ref="B591:B595"/>
    <mergeCell ref="I591:I595"/>
    <mergeCell ref="C592:C595"/>
    <mergeCell ref="D592:D595"/>
    <mergeCell ref="H592:H595"/>
    <mergeCell ref="N592:N595"/>
    <mergeCell ref="O592:O595"/>
    <mergeCell ref="P592:P595"/>
    <mergeCell ref="Q592:Q595"/>
    <mergeCell ref="P599:P600"/>
    <mergeCell ref="Q599:Q600"/>
    <mergeCell ref="C601:C603"/>
    <mergeCell ref="D601:D603"/>
    <mergeCell ref="H601:H603"/>
    <mergeCell ref="N601:N603"/>
    <mergeCell ref="O601:O603"/>
    <mergeCell ref="P601:P603"/>
    <mergeCell ref="Q601:Q603"/>
    <mergeCell ref="A604:A610"/>
    <mergeCell ref="B604:B610"/>
    <mergeCell ref="C604:C606"/>
    <mergeCell ref="D604:D606"/>
    <mergeCell ref="H604:H606"/>
    <mergeCell ref="I604:I610"/>
    <mergeCell ref="N604:N606"/>
    <mergeCell ref="O604:O606"/>
    <mergeCell ref="P604:P606"/>
    <mergeCell ref="Q604:Q606"/>
    <mergeCell ref="C607:C608"/>
    <mergeCell ref="D607:D608"/>
    <mergeCell ref="H607:H608"/>
    <mergeCell ref="N607:N608"/>
    <mergeCell ref="O607:O608"/>
    <mergeCell ref="P607:P608"/>
    <mergeCell ref="Q607:Q608"/>
    <mergeCell ref="C609:C610"/>
    <mergeCell ref="D609:D610"/>
    <mergeCell ref="H609:H610"/>
    <mergeCell ref="N609:N610"/>
    <mergeCell ref="O609:O610"/>
    <mergeCell ref="P609:P610"/>
    <mergeCell ref="Q609:Q610"/>
    <mergeCell ref="A611:A612"/>
    <mergeCell ref="B611:B612"/>
    <mergeCell ref="I611:I612"/>
    <mergeCell ref="A613:A615"/>
    <mergeCell ref="B613:B615"/>
    <mergeCell ref="I613:I615"/>
    <mergeCell ref="A616:A618"/>
    <mergeCell ref="B616:B618"/>
    <mergeCell ref="C616:C617"/>
    <mergeCell ref="D616:D617"/>
    <mergeCell ref="H616:H617"/>
    <mergeCell ref="I616:I618"/>
    <mergeCell ref="N616:N617"/>
    <mergeCell ref="O616:O617"/>
    <mergeCell ref="P616:P617"/>
    <mergeCell ref="Q616:Q617"/>
    <mergeCell ref="C611:C612"/>
    <mergeCell ref="D611:D612"/>
    <mergeCell ref="H611:H612"/>
    <mergeCell ref="N611:N612"/>
    <mergeCell ref="O611:O612"/>
    <mergeCell ref="P611:P612"/>
    <mergeCell ref="Q611:Q612"/>
    <mergeCell ref="P621:P624"/>
    <mergeCell ref="Q621:Q624"/>
    <mergeCell ref="A628:A632"/>
    <mergeCell ref="B628:B632"/>
    <mergeCell ref="C628:C629"/>
    <mergeCell ref="D628:D629"/>
    <mergeCell ref="H628:H629"/>
    <mergeCell ref="I628:I632"/>
    <mergeCell ref="N628:N629"/>
    <mergeCell ref="O628:O629"/>
    <mergeCell ref="P628:P629"/>
    <mergeCell ref="Q628:Q629"/>
    <mergeCell ref="C630:C632"/>
    <mergeCell ref="D630:D632"/>
    <mergeCell ref="H630:H632"/>
    <mergeCell ref="N630:N632"/>
    <mergeCell ref="O630:O632"/>
    <mergeCell ref="P630:P632"/>
    <mergeCell ref="Q630:Q632"/>
    <mergeCell ref="P633:P635"/>
    <mergeCell ref="Q633:Q635"/>
    <mergeCell ref="C636:C637"/>
    <mergeCell ref="D636:D637"/>
    <mergeCell ref="H636:H637"/>
    <mergeCell ref="N636:N637"/>
    <mergeCell ref="O636:O637"/>
    <mergeCell ref="P636:P637"/>
    <mergeCell ref="Q636:Q637"/>
    <mergeCell ref="C638:C639"/>
    <mergeCell ref="D638:D639"/>
    <mergeCell ref="H638:H639"/>
    <mergeCell ref="N638:N639"/>
    <mergeCell ref="O638:O639"/>
    <mergeCell ref="P638:P639"/>
    <mergeCell ref="Q638:Q639"/>
    <mergeCell ref="A645:A647"/>
    <mergeCell ref="B645:B647"/>
    <mergeCell ref="C645:C646"/>
    <mergeCell ref="D645:D646"/>
    <mergeCell ref="H645:H646"/>
    <mergeCell ref="I645:I647"/>
    <mergeCell ref="N645:N646"/>
    <mergeCell ref="O645:O646"/>
    <mergeCell ref="P645:P646"/>
    <mergeCell ref="Q645:Q646"/>
    <mergeCell ref="P640:P641"/>
    <mergeCell ref="Q640:Q641"/>
    <mergeCell ref="A642:A644"/>
    <mergeCell ref="B642:B644"/>
    <mergeCell ref="I642:I644"/>
    <mergeCell ref="A649:A653"/>
    <mergeCell ref="B649:B653"/>
    <mergeCell ref="I649:I653"/>
    <mergeCell ref="C650:C653"/>
    <mergeCell ref="D650:D653"/>
    <mergeCell ref="H650:H653"/>
    <mergeCell ref="N650:N653"/>
    <mergeCell ref="O650:O653"/>
    <mergeCell ref="P650:P653"/>
    <mergeCell ref="Q650:Q653"/>
    <mergeCell ref="A657:A661"/>
    <mergeCell ref="B657:B661"/>
    <mergeCell ref="C657:C658"/>
    <mergeCell ref="D657:D658"/>
    <mergeCell ref="H657:H658"/>
    <mergeCell ref="I657:I661"/>
    <mergeCell ref="N657:N658"/>
    <mergeCell ref="O657:O658"/>
    <mergeCell ref="P657:P658"/>
    <mergeCell ref="Q657:Q658"/>
    <mergeCell ref="C659:C661"/>
    <mergeCell ref="D659:D661"/>
    <mergeCell ref="H659:H661"/>
    <mergeCell ref="N659:N661"/>
    <mergeCell ref="O659:O661"/>
    <mergeCell ref="P659:P661"/>
    <mergeCell ref="Q659:Q661"/>
    <mergeCell ref="A662:A668"/>
    <mergeCell ref="B662:B668"/>
    <mergeCell ref="C662:C664"/>
    <mergeCell ref="D662:D664"/>
    <mergeCell ref="H662:H664"/>
    <mergeCell ref="I662:I668"/>
    <mergeCell ref="N662:N664"/>
    <mergeCell ref="O662:O664"/>
    <mergeCell ref="P662:P664"/>
    <mergeCell ref="Q662:Q664"/>
    <mergeCell ref="C665:C666"/>
    <mergeCell ref="D665:D666"/>
    <mergeCell ref="H665:H666"/>
    <mergeCell ref="N665:N666"/>
    <mergeCell ref="O665:O666"/>
    <mergeCell ref="P665:P666"/>
    <mergeCell ref="Q665:Q666"/>
    <mergeCell ref="C667:C668"/>
    <mergeCell ref="D667:D668"/>
    <mergeCell ref="H667:H668"/>
    <mergeCell ref="N667:N668"/>
    <mergeCell ref="O667:O668"/>
    <mergeCell ref="P667:P668"/>
    <mergeCell ref="Q667:Q668"/>
    <mergeCell ref="A669:A670"/>
    <mergeCell ref="B669:B670"/>
    <mergeCell ref="C669:C670"/>
    <mergeCell ref="D669:D670"/>
    <mergeCell ref="H669:H670"/>
    <mergeCell ref="I669:I670"/>
    <mergeCell ref="N669:N670"/>
    <mergeCell ref="O669:O670"/>
    <mergeCell ref="P669:P670"/>
    <mergeCell ref="Q669:Q670"/>
    <mergeCell ref="A671:A673"/>
    <mergeCell ref="B671:B673"/>
    <mergeCell ref="I671:I673"/>
    <mergeCell ref="A674:A676"/>
    <mergeCell ref="B674:B676"/>
    <mergeCell ref="C674:C675"/>
    <mergeCell ref="D674:D675"/>
    <mergeCell ref="H674:H675"/>
    <mergeCell ref="I674:I676"/>
    <mergeCell ref="N674:N675"/>
    <mergeCell ref="O674:O675"/>
    <mergeCell ref="P674:P675"/>
    <mergeCell ref="Q674:Q675"/>
    <mergeCell ref="C686:C687"/>
    <mergeCell ref="D686:D687"/>
    <mergeCell ref="H686:H687"/>
    <mergeCell ref="I686:I690"/>
    <mergeCell ref="N686:N687"/>
    <mergeCell ref="O686:O687"/>
    <mergeCell ref="P686:P687"/>
    <mergeCell ref="Q686:Q687"/>
    <mergeCell ref="C688:C690"/>
    <mergeCell ref="D688:D690"/>
    <mergeCell ref="H688:H690"/>
    <mergeCell ref="N688:N690"/>
    <mergeCell ref="O688:O690"/>
    <mergeCell ref="P688:P690"/>
    <mergeCell ref="Q688:Q690"/>
    <mergeCell ref="N679:N682"/>
    <mergeCell ref="O679:O682"/>
    <mergeCell ref="P691:P693"/>
    <mergeCell ref="Q691:Q693"/>
    <mergeCell ref="C694:C695"/>
    <mergeCell ref="D694:D695"/>
    <mergeCell ref="H694:H695"/>
    <mergeCell ref="N694:N695"/>
    <mergeCell ref="O694:O695"/>
    <mergeCell ref="P694:P695"/>
    <mergeCell ref="Q694:Q695"/>
    <mergeCell ref="C696:C697"/>
    <mergeCell ref="D696:D697"/>
    <mergeCell ref="H696:H697"/>
    <mergeCell ref="N696:N697"/>
    <mergeCell ref="O696:O697"/>
    <mergeCell ref="P696:P697"/>
    <mergeCell ref="Q696:Q697"/>
    <mergeCell ref="A698:A699"/>
    <mergeCell ref="B698:B699"/>
    <mergeCell ref="C698:C699"/>
    <mergeCell ref="D698:D699"/>
    <mergeCell ref="H698:H699"/>
    <mergeCell ref="I698:I699"/>
    <mergeCell ref="N698:N699"/>
    <mergeCell ref="O698:O699"/>
    <mergeCell ref="P698:P699"/>
    <mergeCell ref="Q698:Q699"/>
    <mergeCell ref="A691:A697"/>
    <mergeCell ref="B691:B697"/>
    <mergeCell ref="C691:C693"/>
    <mergeCell ref="D691:D693"/>
    <mergeCell ref="H691:H693"/>
    <mergeCell ref="I691:I697"/>
    <mergeCell ref="C703:C704"/>
    <mergeCell ref="D703:D704"/>
    <mergeCell ref="H703:H704"/>
    <mergeCell ref="I703:I705"/>
    <mergeCell ref="N703:N704"/>
    <mergeCell ref="O703:O704"/>
    <mergeCell ref="P703:P704"/>
    <mergeCell ref="Q703:Q704"/>
    <mergeCell ref="A707:A711"/>
    <mergeCell ref="B707:B711"/>
    <mergeCell ref="I707:I711"/>
    <mergeCell ref="C708:C711"/>
    <mergeCell ref="D708:D711"/>
    <mergeCell ref="H708:H711"/>
    <mergeCell ref="N708:N711"/>
    <mergeCell ref="O708:O711"/>
    <mergeCell ref="P708:P711"/>
    <mergeCell ref="Q708:Q711"/>
    <mergeCell ref="A715:A719"/>
    <mergeCell ref="B715:B719"/>
    <mergeCell ref="C715:C716"/>
    <mergeCell ref="D715:D716"/>
    <mergeCell ref="H715:H716"/>
    <mergeCell ref="I715:I719"/>
    <mergeCell ref="N715:N716"/>
    <mergeCell ref="O715:O716"/>
    <mergeCell ref="P715:P716"/>
    <mergeCell ref="Q715:Q716"/>
    <mergeCell ref="C717:C719"/>
    <mergeCell ref="D717:D719"/>
    <mergeCell ref="H717:H719"/>
    <mergeCell ref="N717:N719"/>
    <mergeCell ref="O717:O719"/>
    <mergeCell ref="P717:P719"/>
    <mergeCell ref="Q717:Q719"/>
    <mergeCell ref="P720:P722"/>
    <mergeCell ref="Q720:Q722"/>
    <mergeCell ref="C723:C724"/>
    <mergeCell ref="D723:D724"/>
    <mergeCell ref="H723:H724"/>
    <mergeCell ref="N723:N724"/>
    <mergeCell ref="O723:O724"/>
    <mergeCell ref="P723:P724"/>
    <mergeCell ref="Q723:Q724"/>
    <mergeCell ref="C725:C726"/>
    <mergeCell ref="D725:D726"/>
    <mergeCell ref="H725:H726"/>
    <mergeCell ref="N725:N726"/>
    <mergeCell ref="O725:O726"/>
    <mergeCell ref="P725:P726"/>
    <mergeCell ref="Q725:Q726"/>
    <mergeCell ref="A727:A728"/>
    <mergeCell ref="B727:B728"/>
    <mergeCell ref="C727:C728"/>
    <mergeCell ref="D727:D728"/>
    <mergeCell ref="H727:H728"/>
    <mergeCell ref="I727:I728"/>
    <mergeCell ref="N727:N728"/>
    <mergeCell ref="O727:O728"/>
    <mergeCell ref="P727:P728"/>
    <mergeCell ref="Q727:Q728"/>
    <mergeCell ref="A720:A726"/>
    <mergeCell ref="B720:B726"/>
    <mergeCell ref="C720:C722"/>
    <mergeCell ref="D720:D722"/>
    <mergeCell ref="H720:H722"/>
    <mergeCell ref="I720:I726"/>
    <mergeCell ref="A729:A731"/>
    <mergeCell ref="B729:B731"/>
    <mergeCell ref="I729:I731"/>
    <mergeCell ref="A732:A734"/>
    <mergeCell ref="B732:B734"/>
    <mergeCell ref="C732:C733"/>
    <mergeCell ref="D732:D733"/>
    <mergeCell ref="H732:H733"/>
    <mergeCell ref="I732:I734"/>
    <mergeCell ref="N732:N733"/>
    <mergeCell ref="O732:O733"/>
    <mergeCell ref="P732:P733"/>
    <mergeCell ref="Q732:Q733"/>
    <mergeCell ref="A736:A740"/>
    <mergeCell ref="B736:B740"/>
    <mergeCell ref="I736:I740"/>
    <mergeCell ref="C737:C740"/>
    <mergeCell ref="D737:D740"/>
    <mergeCell ref="H737:H740"/>
    <mergeCell ref="N737:N740"/>
    <mergeCell ref="O737:O740"/>
    <mergeCell ref="P737:P740"/>
    <mergeCell ref="Q737:Q740"/>
    <mergeCell ref="N746:N748"/>
    <mergeCell ref="O746:O748"/>
    <mergeCell ref="P746:P748"/>
    <mergeCell ref="Q746:Q748"/>
    <mergeCell ref="A749:A755"/>
    <mergeCell ref="B749:B755"/>
    <mergeCell ref="C749:C751"/>
    <mergeCell ref="D749:D751"/>
    <mergeCell ref="H749:H751"/>
    <mergeCell ref="I749:I755"/>
    <mergeCell ref="N749:N751"/>
    <mergeCell ref="O749:O751"/>
    <mergeCell ref="P749:P751"/>
    <mergeCell ref="Q749:Q751"/>
    <mergeCell ref="C752:C753"/>
    <mergeCell ref="D752:D753"/>
    <mergeCell ref="H752:H753"/>
    <mergeCell ref="N752:N753"/>
    <mergeCell ref="O752:O753"/>
    <mergeCell ref="P752:P753"/>
    <mergeCell ref="Q752:Q753"/>
    <mergeCell ref="C754:C755"/>
    <mergeCell ref="D754:D755"/>
    <mergeCell ref="H754:H755"/>
    <mergeCell ref="N754:N755"/>
    <mergeCell ref="O754:O755"/>
    <mergeCell ref="P754:P755"/>
    <mergeCell ref="Q754:Q755"/>
    <mergeCell ref="I756:I757"/>
    <mergeCell ref="N756:N757"/>
    <mergeCell ref="O756:O757"/>
    <mergeCell ref="P756:P757"/>
    <mergeCell ref="Q756:Q757"/>
    <mergeCell ref="A758:A760"/>
    <mergeCell ref="B758:B760"/>
    <mergeCell ref="I758:I760"/>
    <mergeCell ref="A761:A763"/>
    <mergeCell ref="B761:B763"/>
    <mergeCell ref="C761:C762"/>
    <mergeCell ref="D761:D762"/>
    <mergeCell ref="H761:H762"/>
    <mergeCell ref="I761:I763"/>
    <mergeCell ref="N761:N762"/>
    <mergeCell ref="O761:O762"/>
    <mergeCell ref="P761:P762"/>
    <mergeCell ref="Q761:Q762"/>
    <mergeCell ref="A756:A757"/>
    <mergeCell ref="B756:B757"/>
    <mergeCell ref="C756:C757"/>
    <mergeCell ref="D756:D757"/>
    <mergeCell ref="H756:H757"/>
    <mergeCell ref="A765:A769"/>
    <mergeCell ref="B765:B769"/>
    <mergeCell ref="I765:I769"/>
    <mergeCell ref="C766:C769"/>
    <mergeCell ref="D766:D769"/>
    <mergeCell ref="H766:H769"/>
    <mergeCell ref="N766:N769"/>
    <mergeCell ref="O766:O769"/>
    <mergeCell ref="P766:P769"/>
    <mergeCell ref="Q766:Q769"/>
    <mergeCell ref="A773:A777"/>
    <mergeCell ref="B773:B777"/>
    <mergeCell ref="C773:C774"/>
    <mergeCell ref="D773:D774"/>
    <mergeCell ref="H773:H774"/>
    <mergeCell ref="I773:I777"/>
    <mergeCell ref="N773:N774"/>
    <mergeCell ref="O773:O774"/>
    <mergeCell ref="P773:P774"/>
    <mergeCell ref="Q773:Q774"/>
    <mergeCell ref="C775:C777"/>
    <mergeCell ref="D775:D777"/>
    <mergeCell ref="H775:H777"/>
    <mergeCell ref="N775:N777"/>
    <mergeCell ref="O775:O777"/>
    <mergeCell ref="P775:P777"/>
    <mergeCell ref="Q775:Q777"/>
    <mergeCell ref="O783:O784"/>
    <mergeCell ref="P783:P784"/>
    <mergeCell ref="Q783:Q784"/>
    <mergeCell ref="A785:A786"/>
    <mergeCell ref="B785:B786"/>
    <mergeCell ref="C785:C786"/>
    <mergeCell ref="D785:D786"/>
    <mergeCell ref="H785:H786"/>
    <mergeCell ref="I785:I786"/>
    <mergeCell ref="N785:N786"/>
    <mergeCell ref="O785:O786"/>
    <mergeCell ref="P785:P786"/>
    <mergeCell ref="Q785:Q786"/>
    <mergeCell ref="A778:A784"/>
    <mergeCell ref="B778:B784"/>
    <mergeCell ref="C778:C780"/>
    <mergeCell ref="D778:D780"/>
    <mergeCell ref="H778:H780"/>
    <mergeCell ref="I778:I784"/>
    <mergeCell ref="N778:N780"/>
    <mergeCell ref="O778:O780"/>
    <mergeCell ref="P778:P780"/>
    <mergeCell ref="Q778:Q780"/>
    <mergeCell ref="C781:C782"/>
    <mergeCell ref="D781:D782"/>
    <mergeCell ref="H781:H782"/>
    <mergeCell ref="N781:N782"/>
    <mergeCell ref="O781:O782"/>
    <mergeCell ref="P781:P782"/>
    <mergeCell ref="Q781:Q782"/>
    <mergeCell ref="C783:C784"/>
    <mergeCell ref="D783:D784"/>
    <mergeCell ref="A787:A789"/>
    <mergeCell ref="B787:B789"/>
    <mergeCell ref="I787:I789"/>
    <mergeCell ref="A790:A792"/>
    <mergeCell ref="B790:B792"/>
    <mergeCell ref="C790:C791"/>
    <mergeCell ref="D790:D791"/>
    <mergeCell ref="H790:H791"/>
    <mergeCell ref="I790:I792"/>
    <mergeCell ref="N790:N791"/>
    <mergeCell ref="O790:O791"/>
    <mergeCell ref="P790:P791"/>
    <mergeCell ref="Q790:Q791"/>
    <mergeCell ref="A794:A798"/>
    <mergeCell ref="B794:B798"/>
    <mergeCell ref="I794:I798"/>
    <mergeCell ref="C795:C798"/>
    <mergeCell ref="D795:D798"/>
    <mergeCell ref="H795:H798"/>
    <mergeCell ref="N795:N798"/>
    <mergeCell ref="O795:O798"/>
    <mergeCell ref="P795:P798"/>
    <mergeCell ref="Q795:Q798"/>
    <mergeCell ref="P807:P809"/>
    <mergeCell ref="Q807:Q809"/>
    <mergeCell ref="C810:C811"/>
    <mergeCell ref="D810:D811"/>
    <mergeCell ref="H810:H811"/>
    <mergeCell ref="N810:N811"/>
    <mergeCell ref="O810:O811"/>
    <mergeCell ref="P810:P811"/>
    <mergeCell ref="Q810:Q811"/>
    <mergeCell ref="C812:C813"/>
    <mergeCell ref="D812:D813"/>
    <mergeCell ref="H812:H813"/>
    <mergeCell ref="N812:N813"/>
    <mergeCell ref="O812:O813"/>
    <mergeCell ref="P812:P813"/>
    <mergeCell ref="Q812:Q813"/>
    <mergeCell ref="A814:A815"/>
    <mergeCell ref="B814:B815"/>
    <mergeCell ref="C814:C815"/>
    <mergeCell ref="D814:D815"/>
    <mergeCell ref="H814:H815"/>
    <mergeCell ref="I814:I815"/>
    <mergeCell ref="N814:N815"/>
    <mergeCell ref="O814:O815"/>
    <mergeCell ref="P814:P815"/>
    <mergeCell ref="Q814:Q815"/>
    <mergeCell ref="I819:I821"/>
    <mergeCell ref="N819:N820"/>
    <mergeCell ref="O819:O820"/>
    <mergeCell ref="P819:P820"/>
    <mergeCell ref="Q819:Q820"/>
    <mergeCell ref="P824:P827"/>
    <mergeCell ref="Q824:Q827"/>
    <mergeCell ref="A831:A835"/>
    <mergeCell ref="B831:B835"/>
    <mergeCell ref="C831:C832"/>
    <mergeCell ref="D831:D832"/>
    <mergeCell ref="H831:H832"/>
    <mergeCell ref="I831:I835"/>
    <mergeCell ref="N831:N832"/>
    <mergeCell ref="O831:O832"/>
    <mergeCell ref="P831:P832"/>
    <mergeCell ref="Q831:Q832"/>
    <mergeCell ref="C833:C835"/>
    <mergeCell ref="D833:D835"/>
    <mergeCell ref="H833:H835"/>
    <mergeCell ref="N833:N835"/>
    <mergeCell ref="O833:O835"/>
    <mergeCell ref="P833:P835"/>
    <mergeCell ref="Q833:Q835"/>
    <mergeCell ref="D819:D820"/>
    <mergeCell ref="H819:H820"/>
    <mergeCell ref="A836:A842"/>
    <mergeCell ref="B836:B842"/>
    <mergeCell ref="C836:C838"/>
    <mergeCell ref="D836:D838"/>
    <mergeCell ref="H836:H838"/>
    <mergeCell ref="I836:I842"/>
    <mergeCell ref="N836:N838"/>
    <mergeCell ref="O836:O838"/>
    <mergeCell ref="P836:P838"/>
    <mergeCell ref="Q836:Q838"/>
    <mergeCell ref="C839:C840"/>
    <mergeCell ref="D839:D840"/>
    <mergeCell ref="H839:H840"/>
    <mergeCell ref="N839:N840"/>
    <mergeCell ref="O839:O840"/>
    <mergeCell ref="P839:P840"/>
    <mergeCell ref="Q839:Q840"/>
    <mergeCell ref="C841:C842"/>
    <mergeCell ref="D841:D842"/>
    <mergeCell ref="H841:H842"/>
    <mergeCell ref="N841:N842"/>
    <mergeCell ref="O841:O842"/>
    <mergeCell ref="P841:P842"/>
    <mergeCell ref="Q841:Q842"/>
    <mergeCell ref="A843:A844"/>
    <mergeCell ref="B843:B844"/>
    <mergeCell ref="C843:C844"/>
    <mergeCell ref="D843:D844"/>
    <mergeCell ref="H843:H844"/>
    <mergeCell ref="I843:I844"/>
    <mergeCell ref="N843:N844"/>
    <mergeCell ref="O843:O844"/>
    <mergeCell ref="P843:P844"/>
    <mergeCell ref="Q843:Q844"/>
    <mergeCell ref="A845:A847"/>
    <mergeCell ref="B845:B847"/>
    <mergeCell ref="I845:I847"/>
    <mergeCell ref="A848:A850"/>
    <mergeCell ref="B848:B850"/>
    <mergeCell ref="C848:C849"/>
    <mergeCell ref="D848:D849"/>
    <mergeCell ref="H848:H849"/>
    <mergeCell ref="I848:I850"/>
    <mergeCell ref="N848:N849"/>
    <mergeCell ref="O848:O849"/>
    <mergeCell ref="P848:P849"/>
    <mergeCell ref="Q848:Q849"/>
    <mergeCell ref="I860:I864"/>
    <mergeCell ref="N860:N861"/>
    <mergeCell ref="O860:O861"/>
    <mergeCell ref="P860:P861"/>
    <mergeCell ref="Q860:Q861"/>
    <mergeCell ref="C862:C864"/>
    <mergeCell ref="D862:D864"/>
    <mergeCell ref="H862:H864"/>
    <mergeCell ref="N862:N864"/>
    <mergeCell ref="O862:O864"/>
    <mergeCell ref="P862:P864"/>
    <mergeCell ref="Q862:Q864"/>
    <mergeCell ref="A865:A871"/>
    <mergeCell ref="B865:B871"/>
    <mergeCell ref="C865:C867"/>
    <mergeCell ref="D865:D867"/>
    <mergeCell ref="H865:H867"/>
    <mergeCell ref="I865:I871"/>
    <mergeCell ref="N865:N867"/>
    <mergeCell ref="O865:O867"/>
    <mergeCell ref="P865:P867"/>
    <mergeCell ref="Q865:Q867"/>
    <mergeCell ref="C868:C869"/>
    <mergeCell ref="D868:D869"/>
    <mergeCell ref="H868:H869"/>
    <mergeCell ref="N868:N869"/>
    <mergeCell ref="O868:O869"/>
    <mergeCell ref="P868:P869"/>
    <mergeCell ref="Q868:Q869"/>
    <mergeCell ref="C870:C871"/>
    <mergeCell ref="D870:D871"/>
    <mergeCell ref="H870:H871"/>
    <mergeCell ref="N870:N871"/>
    <mergeCell ref="O870:O871"/>
    <mergeCell ref="P870:P871"/>
    <mergeCell ref="Q870:Q871"/>
    <mergeCell ref="A872:A873"/>
    <mergeCell ref="B872:B873"/>
    <mergeCell ref="C872:C873"/>
    <mergeCell ref="D872:D873"/>
    <mergeCell ref="H872:H873"/>
    <mergeCell ref="I872:I873"/>
    <mergeCell ref="N872:N873"/>
    <mergeCell ref="O872:O873"/>
    <mergeCell ref="P872:P873"/>
    <mergeCell ref="Q872:Q873"/>
    <mergeCell ref="A874:A876"/>
    <mergeCell ref="B874:B876"/>
    <mergeCell ref="I874:I876"/>
    <mergeCell ref="A889:A893"/>
    <mergeCell ref="B889:B893"/>
    <mergeCell ref="C889:C890"/>
    <mergeCell ref="D889:D890"/>
    <mergeCell ref="H889:H890"/>
    <mergeCell ref="I889:I893"/>
    <mergeCell ref="N889:N890"/>
    <mergeCell ref="O889:O890"/>
    <mergeCell ref="P889:P890"/>
    <mergeCell ref="Q889:Q890"/>
    <mergeCell ref="C891:C893"/>
    <mergeCell ref="D891:D893"/>
    <mergeCell ref="H891:H893"/>
    <mergeCell ref="N891:N893"/>
    <mergeCell ref="O891:O893"/>
    <mergeCell ref="P891:P893"/>
    <mergeCell ref="Q891:Q893"/>
    <mergeCell ref="N897:N898"/>
    <mergeCell ref="O897:O898"/>
    <mergeCell ref="P897:P898"/>
    <mergeCell ref="Q897:Q898"/>
    <mergeCell ref="C899:C900"/>
    <mergeCell ref="D899:D900"/>
    <mergeCell ref="H899:H900"/>
    <mergeCell ref="N899:N900"/>
    <mergeCell ref="O899:O900"/>
    <mergeCell ref="P899:P900"/>
    <mergeCell ref="Q899:Q900"/>
    <mergeCell ref="A901:A902"/>
    <mergeCell ref="B901:B902"/>
    <mergeCell ref="C901:C902"/>
    <mergeCell ref="D901:D902"/>
    <mergeCell ref="H901:H902"/>
    <mergeCell ref="I901:I902"/>
    <mergeCell ref="N901:N902"/>
    <mergeCell ref="O901:O902"/>
    <mergeCell ref="P901:P902"/>
    <mergeCell ref="Q901:Q902"/>
    <mergeCell ref="A903:A905"/>
    <mergeCell ref="B903:B905"/>
    <mergeCell ref="I903:I905"/>
    <mergeCell ref="A906:A908"/>
    <mergeCell ref="B906:B908"/>
    <mergeCell ref="C906:C907"/>
    <mergeCell ref="D906:D907"/>
    <mergeCell ref="H906:H907"/>
    <mergeCell ref="I906:I908"/>
    <mergeCell ref="N906:N907"/>
    <mergeCell ref="O906:O907"/>
    <mergeCell ref="P906:P907"/>
    <mergeCell ref="Q906:Q907"/>
    <mergeCell ref="A910:A914"/>
    <mergeCell ref="B910:B914"/>
    <mergeCell ref="I910:I914"/>
    <mergeCell ref="C911:C914"/>
    <mergeCell ref="D911:D914"/>
    <mergeCell ref="H911:H914"/>
    <mergeCell ref="N911:N914"/>
    <mergeCell ref="O911:O914"/>
    <mergeCell ref="P911:P914"/>
    <mergeCell ref="Q911:Q914"/>
  </mergeCells>
  <printOptions horizontalCentered="1"/>
  <pageMargins left="0.78740157480314965" right="0.15748031496062992" top="0.23622047244094491" bottom="0.51181102362204722" header="0.15748031496062992" footer="0.23622047244094491"/>
  <pageSetup paperSize="9" scale="62" fitToHeight="0" orientation="landscape" r:id="rId1"/>
  <headerFooter>
    <oddFooter>Página &amp;P</oddFooter>
  </headerFooter>
  <rowBreaks count="2" manualBreakCount="2">
    <brk id="30" max="16383" man="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C47"/>
  <sheetViews>
    <sheetView workbookViewId="0">
      <selection activeCell="B5" sqref="B5"/>
    </sheetView>
  </sheetViews>
  <sheetFormatPr baseColWidth="10" defaultRowHeight="15" x14ac:dyDescent="0.25"/>
  <cols>
    <col min="1" max="1" width="71.7109375" customWidth="1"/>
    <col min="2" max="2" width="12" customWidth="1"/>
    <col min="3" max="3" width="18" customWidth="1"/>
  </cols>
  <sheetData>
    <row r="2" spans="1:3" ht="15.75" x14ac:dyDescent="0.25">
      <c r="A2" s="26" t="s">
        <v>34</v>
      </c>
      <c r="B2" s="26" t="s">
        <v>35</v>
      </c>
      <c r="C2" s="26" t="s">
        <v>18</v>
      </c>
    </row>
    <row r="3" spans="1:3" x14ac:dyDescent="0.25">
      <c r="A3" s="24" t="s">
        <v>36</v>
      </c>
      <c r="B3" s="29">
        <f>B4</f>
        <v>0</v>
      </c>
      <c r="C3" s="28" t="str">
        <f>IF(B3&lt;=84,"DEFICIENTE",IF(B3&lt;=89,"REGULAR",IF(B3&lt;=94,"BUENO","MUY BUENO")))</f>
        <v>DEFICIENTE</v>
      </c>
    </row>
    <row r="4" spans="1:3" x14ac:dyDescent="0.25">
      <c r="A4" s="12" t="s">
        <v>37</v>
      </c>
      <c r="B4" s="14">
        <f>'prog-escuelas-mal'!L18</f>
        <v>0</v>
      </c>
      <c r="C4" s="7">
        <f>'prog-escuelas-mal'!M18</f>
        <v>0</v>
      </c>
    </row>
    <row r="5" spans="1:3" x14ac:dyDescent="0.25">
      <c r="A5" s="24" t="s">
        <v>38</v>
      </c>
      <c r="B5" s="29" t="e">
        <f>AVERAGE(B6:B8)</f>
        <v>#REF!</v>
      </c>
      <c r="C5" s="28" t="e">
        <f>IF(B5&lt;=84,"DEFICIENTE",IF(B5&lt;=89,"REGULAR",IF(B5&lt;=94,"BUENO","MUY BUENO")))</f>
        <v>#REF!</v>
      </c>
    </row>
    <row r="6" spans="1:3" x14ac:dyDescent="0.25">
      <c r="A6" s="12" t="s">
        <v>39</v>
      </c>
      <c r="B6" s="14" t="e">
        <f>'prog-escuelas-mal'!#REF!</f>
        <v>#REF!</v>
      </c>
      <c r="C6" s="14" t="e">
        <f>'prog-escuelas-mal'!#REF!</f>
        <v>#REF!</v>
      </c>
    </row>
    <row r="7" spans="1:3" x14ac:dyDescent="0.25">
      <c r="A7" s="12" t="s">
        <v>40</v>
      </c>
      <c r="B7" s="14" t="e">
        <f>'prog-escuelas-mal'!#REF!</f>
        <v>#REF!</v>
      </c>
      <c r="C7" s="14" t="e">
        <f>'prog-escuelas-mal'!#REF!</f>
        <v>#REF!</v>
      </c>
    </row>
    <row r="8" spans="1:3" x14ac:dyDescent="0.25">
      <c r="A8" s="12" t="s">
        <v>41</v>
      </c>
      <c r="B8" s="14" t="e">
        <f>'prog-escuelas-mal'!#REF!</f>
        <v>#REF!</v>
      </c>
      <c r="C8" s="14" t="e">
        <f>'prog-escuelas-mal'!#REF!</f>
        <v>#REF!</v>
      </c>
    </row>
    <row r="9" spans="1:3" ht="15.75" customHeight="1" x14ac:dyDescent="0.25">
      <c r="A9" s="30" t="s">
        <v>42</v>
      </c>
      <c r="B9" s="29" t="e">
        <f>AVERAGE(B10:B13)</f>
        <v>#REF!</v>
      </c>
      <c r="C9" s="28" t="e">
        <f>IF(B9&lt;=84,"DEFICIENTE",IF(B9&lt;=89,"REGULAR",IF(B9&lt;=94,"BUENO","MUY BUENO")))</f>
        <v>#REF!</v>
      </c>
    </row>
    <row r="10" spans="1:3" x14ac:dyDescent="0.25">
      <c r="A10" s="12" t="s">
        <v>43</v>
      </c>
      <c r="B10" s="14" t="e">
        <f>'prog-escuelas-mal'!#REF!</f>
        <v>#REF!</v>
      </c>
      <c r="C10" s="14" t="e">
        <f>'prog-escuelas-mal'!#REF!</f>
        <v>#REF!</v>
      </c>
    </row>
    <row r="11" spans="1:3" x14ac:dyDescent="0.25">
      <c r="A11" s="12" t="s">
        <v>44</v>
      </c>
      <c r="B11" s="14" t="e">
        <f>'prog-escuelas-mal'!#REF!</f>
        <v>#REF!</v>
      </c>
      <c r="C11" s="14" t="e">
        <f>'prog-escuelas-mal'!#REF!</f>
        <v>#REF!</v>
      </c>
    </row>
    <row r="12" spans="1:3" x14ac:dyDescent="0.25">
      <c r="A12" s="12" t="s">
        <v>45</v>
      </c>
      <c r="B12" s="14" t="e">
        <f>'prog-escuelas-mal'!#REF!</f>
        <v>#REF!</v>
      </c>
      <c r="C12" s="14" t="e">
        <f>'prog-escuelas-mal'!#REF!</f>
        <v>#REF!</v>
      </c>
    </row>
    <row r="13" spans="1:3" x14ac:dyDescent="0.25">
      <c r="A13" s="12" t="s">
        <v>46</v>
      </c>
      <c r="B13" s="14" t="e">
        <f>'prog-escuelas-mal'!#REF!</f>
        <v>#REF!</v>
      </c>
      <c r="C13" s="14" t="e">
        <f>'prog-escuelas-mal'!#REF!</f>
        <v>#REF!</v>
      </c>
    </row>
    <row r="14" spans="1:3" ht="17.25" customHeight="1" x14ac:dyDescent="0.25">
      <c r="A14" s="30" t="s">
        <v>47</v>
      </c>
      <c r="B14" s="29" t="e">
        <f>AVERAGE(B15:B16)</f>
        <v>#REF!</v>
      </c>
      <c r="C14" s="28" t="e">
        <f>IF(B14&lt;=84,"DEFICIENTE",IF(B14&lt;=89,"REGULAR",IF(B14&lt;=94,"BUENO","MUY BUENO")))</f>
        <v>#REF!</v>
      </c>
    </row>
    <row r="15" spans="1:3" x14ac:dyDescent="0.25">
      <c r="A15" s="12" t="s">
        <v>48</v>
      </c>
      <c r="B15" s="14" t="e">
        <f>'prog-escuelas-mal'!#REF!</f>
        <v>#REF!</v>
      </c>
      <c r="C15" s="14" t="e">
        <f>'prog-escuelas-mal'!#REF!</f>
        <v>#REF!</v>
      </c>
    </row>
    <row r="16" spans="1:3" x14ac:dyDescent="0.25">
      <c r="A16" s="12" t="s">
        <v>49</v>
      </c>
      <c r="B16" s="14" t="e">
        <f>'prog-escuelas-mal'!#REF!</f>
        <v>#REF!</v>
      </c>
      <c r="C16" s="14" t="e">
        <f>'prog-escuelas-mal'!#REF!</f>
        <v>#REF!</v>
      </c>
    </row>
    <row r="17" spans="1:3" x14ac:dyDescent="0.25">
      <c r="A17" s="24" t="s">
        <v>50</v>
      </c>
      <c r="B17" s="29" t="e">
        <f>AVERAGE(B18:B20)</f>
        <v>#REF!</v>
      </c>
      <c r="C17" s="28" t="e">
        <f>IF(B17&lt;=84,"DEFICIENTE",IF(B17&lt;=89,"REGULAR",IF(B17&lt;=94,"BUENO","MUY BUENO")))</f>
        <v>#REF!</v>
      </c>
    </row>
    <row r="18" spans="1:3" x14ac:dyDescent="0.25">
      <c r="A18" s="12" t="s">
        <v>51</v>
      </c>
      <c r="B18" s="14" t="e">
        <f>'prog-escuelas-mal'!#REF!</f>
        <v>#REF!</v>
      </c>
      <c r="C18" s="14" t="e">
        <f>'prog-escuelas-mal'!#REF!</f>
        <v>#REF!</v>
      </c>
    </row>
    <row r="19" spans="1:3" x14ac:dyDescent="0.25">
      <c r="A19" s="12" t="s">
        <v>52</v>
      </c>
      <c r="B19" s="14" t="e">
        <f>'prog-escuelas-mal'!#REF!</f>
        <v>#REF!</v>
      </c>
      <c r="C19" s="14" t="e">
        <f>'prog-escuelas-mal'!#REF!</f>
        <v>#REF!</v>
      </c>
    </row>
    <row r="20" spans="1:3" x14ac:dyDescent="0.25">
      <c r="A20" s="12" t="s">
        <v>53</v>
      </c>
      <c r="B20" s="14" t="e">
        <f>'prog-escuelas-mal'!#REF!</f>
        <v>#REF!</v>
      </c>
      <c r="C20" s="14" t="e">
        <f>'prog-escuelas-mal'!#REF!</f>
        <v>#REF!</v>
      </c>
    </row>
    <row r="21" spans="1:3" x14ac:dyDescent="0.25">
      <c r="A21" s="24" t="s">
        <v>54</v>
      </c>
      <c r="B21" s="29" t="e">
        <f>AVERAGE(B22:B24)</f>
        <v>#REF!</v>
      </c>
      <c r="C21" s="28" t="e">
        <f>IF(B21&lt;=84,"DEFICIENTE",IF(B21&lt;=89,"REGULAR",IF(B21&lt;=94,"BUENO","MUY BUENO")))</f>
        <v>#REF!</v>
      </c>
    </row>
    <row r="22" spans="1:3" x14ac:dyDescent="0.25">
      <c r="A22" s="12" t="s">
        <v>55</v>
      </c>
      <c r="B22" s="14" t="e">
        <f>'prog-escuelas-mal'!#REF!</f>
        <v>#REF!</v>
      </c>
      <c r="C22" s="14" t="e">
        <f>'prog-escuelas-mal'!#REF!</f>
        <v>#REF!</v>
      </c>
    </row>
    <row r="23" spans="1:3" x14ac:dyDescent="0.25">
      <c r="A23" s="12" t="s">
        <v>56</v>
      </c>
      <c r="B23" s="14" t="e">
        <f>'prog-escuelas-mal'!#REF!</f>
        <v>#REF!</v>
      </c>
      <c r="C23" s="14" t="e">
        <f>'prog-escuelas-mal'!#REF!</f>
        <v>#REF!</v>
      </c>
    </row>
    <row r="24" spans="1:3" x14ac:dyDescent="0.25">
      <c r="A24" s="12" t="s">
        <v>57</v>
      </c>
      <c r="B24" s="14" t="e">
        <f>'prog-escuelas-mal'!#REF!</f>
        <v>#REF!</v>
      </c>
      <c r="C24" s="14" t="e">
        <f>'prog-escuelas-mal'!#REF!</f>
        <v>#REF!</v>
      </c>
    </row>
    <row r="25" spans="1:3" x14ac:dyDescent="0.25">
      <c r="A25" s="24" t="s">
        <v>58</v>
      </c>
      <c r="B25" s="14" t="e">
        <f>B26</f>
        <v>#REF!</v>
      </c>
      <c r="C25" s="28" t="e">
        <f>IF(B25&lt;=84,"DEFICIENTE",IF(B25&lt;=89,"REGULAR",IF(B25&lt;=94,"BUENO","MUY BUENO")))</f>
        <v>#REF!</v>
      </c>
    </row>
    <row r="26" spans="1:3" x14ac:dyDescent="0.25">
      <c r="A26" s="12" t="s">
        <v>59</v>
      </c>
      <c r="B26" s="14" t="e">
        <f>'prog-escuelas-mal'!#REF!</f>
        <v>#REF!</v>
      </c>
      <c r="C26" s="14" t="e">
        <f>'prog-escuelas-mal'!#REF!</f>
        <v>#REF!</v>
      </c>
    </row>
    <row r="27" spans="1:3" x14ac:dyDescent="0.25">
      <c r="A27" s="24" t="s">
        <v>60</v>
      </c>
      <c r="B27" s="29" t="e">
        <f>AVERAGE(B28:B33)</f>
        <v>#REF!</v>
      </c>
      <c r="C27" s="28" t="e">
        <f>IF(B27&lt;=84,"DEFICIENTE",IF(B27&lt;=89,"REGULAR",IF(B27&lt;=94,"BUENO","MUY BUENO")))</f>
        <v>#REF!</v>
      </c>
    </row>
    <row r="28" spans="1:3" x14ac:dyDescent="0.25">
      <c r="A28" s="12" t="s">
        <v>61</v>
      </c>
      <c r="B28" s="14" t="e">
        <f>'prog-escuelas-mal'!#REF!</f>
        <v>#REF!</v>
      </c>
      <c r="C28" s="14" t="e">
        <f>'prog-escuelas-mal'!#REF!</f>
        <v>#REF!</v>
      </c>
    </row>
    <row r="29" spans="1:3" x14ac:dyDescent="0.25">
      <c r="A29" s="12" t="s">
        <v>62</v>
      </c>
      <c r="B29" s="14" t="e">
        <f>'prog-escuelas-mal'!#REF!</f>
        <v>#REF!</v>
      </c>
      <c r="C29" s="14" t="e">
        <f>'prog-escuelas-mal'!#REF!</f>
        <v>#REF!</v>
      </c>
    </row>
    <row r="30" spans="1:3" x14ac:dyDescent="0.25">
      <c r="A30" s="12" t="s">
        <v>63</v>
      </c>
      <c r="B30" s="14" t="e">
        <f>'prog-escuelas-mal'!#REF!</f>
        <v>#REF!</v>
      </c>
      <c r="C30" s="14" t="e">
        <f>'prog-escuelas-mal'!#REF!</f>
        <v>#REF!</v>
      </c>
    </row>
    <row r="31" spans="1:3" x14ac:dyDescent="0.25">
      <c r="A31" s="12" t="s">
        <v>64</v>
      </c>
      <c r="B31" s="14" t="e">
        <f>'prog-escuelas-mal'!#REF!</f>
        <v>#REF!</v>
      </c>
      <c r="C31" s="14" t="e">
        <f>'prog-escuelas-mal'!#REF!</f>
        <v>#REF!</v>
      </c>
    </row>
    <row r="32" spans="1:3" x14ac:dyDescent="0.25">
      <c r="A32" s="12" t="s">
        <v>65</v>
      </c>
      <c r="B32" s="14" t="e">
        <f>'prog-escuelas-mal'!#REF!</f>
        <v>#REF!</v>
      </c>
      <c r="C32" s="14" t="e">
        <f>'prog-escuelas-mal'!#REF!</f>
        <v>#REF!</v>
      </c>
    </row>
    <row r="33" spans="1:3" x14ac:dyDescent="0.25">
      <c r="A33" s="12" t="s">
        <v>66</v>
      </c>
      <c r="B33" s="14" t="e">
        <f>'prog-escuelas-mal'!#REF!</f>
        <v>#REF!</v>
      </c>
      <c r="C33" s="14" t="e">
        <f>'prog-escuelas-mal'!#REF!</f>
        <v>#REF!</v>
      </c>
    </row>
    <row r="34" spans="1:3" x14ac:dyDescent="0.25">
      <c r="A34" s="30" t="s">
        <v>67</v>
      </c>
      <c r="B34" s="29" t="e">
        <f>AVERAGE(B35:B39)</f>
        <v>#REF!</v>
      </c>
      <c r="C34" s="28" t="e">
        <f>IF(B34&lt;=84,"DEFICIENTE",IF(B34&lt;=89,"REGULAR",IF(B34&lt;=94,"BUENO","MUY BUENO")))</f>
        <v>#REF!</v>
      </c>
    </row>
    <row r="35" spans="1:3" x14ac:dyDescent="0.25">
      <c r="A35" s="12" t="s">
        <v>68</v>
      </c>
      <c r="B35" s="14" t="e">
        <f>'prog-escuelas-mal'!#REF!</f>
        <v>#REF!</v>
      </c>
      <c r="C35" s="14" t="e">
        <f>'prog-escuelas-mal'!#REF!</f>
        <v>#REF!</v>
      </c>
    </row>
    <row r="36" spans="1:3" x14ac:dyDescent="0.25">
      <c r="A36" s="12" t="s">
        <v>69</v>
      </c>
      <c r="B36" s="14" t="e">
        <f>'prog-escuelas-mal'!#REF!</f>
        <v>#REF!</v>
      </c>
      <c r="C36" s="14" t="e">
        <f>'prog-escuelas-mal'!#REF!</f>
        <v>#REF!</v>
      </c>
    </row>
    <row r="37" spans="1:3" x14ac:dyDescent="0.25">
      <c r="A37" s="12" t="s">
        <v>70</v>
      </c>
      <c r="B37" s="14" t="e">
        <f>'prog-escuelas-mal'!#REF!</f>
        <v>#REF!</v>
      </c>
      <c r="C37" s="14" t="e">
        <f>'prog-escuelas-mal'!#REF!</f>
        <v>#REF!</v>
      </c>
    </row>
    <row r="38" spans="1:3" x14ac:dyDescent="0.25">
      <c r="A38" s="12" t="s">
        <v>71</v>
      </c>
      <c r="B38" s="14" t="e">
        <f>'prog-escuelas-mal'!#REF!</f>
        <v>#REF!</v>
      </c>
      <c r="C38" s="14" t="e">
        <f>'prog-escuelas-mal'!#REF!</f>
        <v>#REF!</v>
      </c>
    </row>
    <row r="39" spans="1:3" x14ac:dyDescent="0.25">
      <c r="A39" s="12" t="s">
        <v>72</v>
      </c>
      <c r="B39" s="14" t="e">
        <f>'prog-escuelas-mal'!#REF!</f>
        <v>#REF!</v>
      </c>
      <c r="C39" s="14" t="e">
        <f>'prog-escuelas-mal'!#REF!</f>
        <v>#REF!</v>
      </c>
    </row>
    <row r="40" spans="1:3" x14ac:dyDescent="0.25">
      <c r="A40" s="24" t="s">
        <v>73</v>
      </c>
      <c r="B40" s="29" t="e">
        <f>B41</f>
        <v>#REF!</v>
      </c>
      <c r="C40" s="28" t="e">
        <f>IF(B40&lt;=84,"DEFICIENTE",IF(B40&lt;=89,"REGULAR",IF(B40&lt;=94,"BUENO","MUY BUENO")))</f>
        <v>#REF!</v>
      </c>
    </row>
    <row r="41" spans="1:3" x14ac:dyDescent="0.25">
      <c r="A41" s="12" t="s">
        <v>74</v>
      </c>
      <c r="B41" s="14" t="e">
        <f>'prog-escuelas-mal'!#REF!</f>
        <v>#REF!</v>
      </c>
      <c r="C41" s="14" t="e">
        <f>'prog-escuelas-mal'!#REF!</f>
        <v>#REF!</v>
      </c>
    </row>
    <row r="42" spans="1:3" x14ac:dyDescent="0.25">
      <c r="A42" s="24" t="s">
        <v>75</v>
      </c>
      <c r="B42" s="29" t="e">
        <f>AVERAGE(B43:B44)</f>
        <v>#REF!</v>
      </c>
      <c r="C42" s="28" t="e">
        <f>IF(B42&lt;=84,"DEFICIENTE",IF(B42&lt;=89,"REGULAR",IF(B42&lt;=94,"BUENO","MUY BUENO")))</f>
        <v>#REF!</v>
      </c>
    </row>
    <row r="43" spans="1:3" x14ac:dyDescent="0.25">
      <c r="A43" s="12" t="s">
        <v>76</v>
      </c>
      <c r="B43" s="14" t="e">
        <f>'prog-escuelas-mal'!#REF!</f>
        <v>#REF!</v>
      </c>
      <c r="C43" s="14" t="e">
        <f>'prog-escuelas-mal'!#REF!</f>
        <v>#REF!</v>
      </c>
    </row>
    <row r="44" spans="1:3" x14ac:dyDescent="0.25">
      <c r="A44" s="12" t="s">
        <v>77</v>
      </c>
      <c r="B44" s="14" t="e">
        <f>'prog-escuelas-mal'!#REF!</f>
        <v>#REF!</v>
      </c>
      <c r="C44" s="14" t="e">
        <f>'prog-escuelas-mal'!#REF!</f>
        <v>#REF!</v>
      </c>
    </row>
    <row r="45" spans="1:3" x14ac:dyDescent="0.25">
      <c r="A45" s="24" t="s">
        <v>78</v>
      </c>
      <c r="B45" s="29" t="e">
        <f>AVERAGE(B46:B47)</f>
        <v>#REF!</v>
      </c>
      <c r="C45" s="28" t="e">
        <f>IF(B45&lt;=84,"DEFICIENTE",IF(B45&lt;=89,"REGULAR",IF(B45&lt;=94,"BUENO","MUY BUENO")))</f>
        <v>#REF!</v>
      </c>
    </row>
    <row r="46" spans="1:3" x14ac:dyDescent="0.25">
      <c r="A46" s="12" t="s">
        <v>79</v>
      </c>
      <c r="B46" s="14" t="e">
        <f>'prog-escuelas-mal'!#REF!</f>
        <v>#REF!</v>
      </c>
      <c r="C46" s="14" t="e">
        <f>'prog-escuelas-mal'!#REF!</f>
        <v>#REF!</v>
      </c>
    </row>
    <row r="47" spans="1:3" x14ac:dyDescent="0.25">
      <c r="A47" s="12" t="s">
        <v>80</v>
      </c>
      <c r="B47" s="14" t="e">
        <f>'prog-escuelas-mal'!#REF!</f>
        <v>#REF!</v>
      </c>
      <c r="C47" s="14" t="e">
        <f>'prog-escuelas-mal'!#REF!</f>
        <v>#REF!</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1081"/>
  <sheetViews>
    <sheetView zoomScale="70" zoomScaleNormal="70" zoomScaleSheetLayoutView="55" zoomScalePageLayoutView="50" workbookViewId="0">
      <selection activeCell="G11" sqref="G11"/>
    </sheetView>
  </sheetViews>
  <sheetFormatPr baseColWidth="10" defaultRowHeight="15" x14ac:dyDescent="0.25"/>
  <cols>
    <col min="1" max="1" width="7" customWidth="1"/>
    <col min="2" max="2" width="12" customWidth="1"/>
    <col min="3" max="3" width="7.7109375" customWidth="1"/>
    <col min="4" max="4" width="25.28515625" customWidth="1"/>
    <col min="5" max="5" width="13.28515625" customWidth="1"/>
    <col min="6" max="6" width="50.140625" customWidth="1"/>
    <col min="7" max="7" width="18.5703125" customWidth="1"/>
    <col min="8" max="8" width="9.85546875" customWidth="1"/>
    <col min="9" max="9" width="10" customWidth="1"/>
    <col min="10" max="12" width="12.85546875" customWidth="1"/>
    <col min="13" max="15" width="10.42578125" customWidth="1"/>
    <col min="16" max="16" width="13.5703125" customWidth="1"/>
    <col min="17" max="17" width="19.85546875" customWidth="1"/>
    <col min="18" max="18" width="13" customWidth="1"/>
    <col min="19" max="19" width="11.140625" customWidth="1"/>
    <col min="20" max="20" width="15" customWidth="1"/>
    <col min="21" max="21" width="13.5703125" customWidth="1"/>
  </cols>
  <sheetData>
    <row r="1" spans="1:22" x14ac:dyDescent="0.25">
      <c r="A1" s="1"/>
      <c r="B1" s="1" t="s">
        <v>0</v>
      </c>
      <c r="R1" s="13"/>
      <c r="S1" s="13"/>
      <c r="T1" s="13"/>
      <c r="U1" s="13"/>
    </row>
    <row r="2" spans="1:22" x14ac:dyDescent="0.25">
      <c r="A2" s="1"/>
      <c r="B2" s="1" t="s">
        <v>2</v>
      </c>
      <c r="R2" s="13"/>
      <c r="S2" s="13"/>
      <c r="T2" s="13"/>
      <c r="U2" s="13"/>
    </row>
    <row r="3" spans="1:22" x14ac:dyDescent="0.25">
      <c r="A3" s="1"/>
      <c r="B3" s="1" t="s">
        <v>1</v>
      </c>
      <c r="R3" s="13"/>
      <c r="S3" s="13"/>
      <c r="T3" s="13"/>
      <c r="U3" s="13"/>
    </row>
    <row r="4" spans="1:22" ht="18.75" x14ac:dyDescent="0.3">
      <c r="A4" s="5"/>
      <c r="B4" s="5"/>
      <c r="C4" s="5"/>
      <c r="D4" s="5"/>
      <c r="R4" s="13"/>
      <c r="S4" s="13"/>
      <c r="T4" s="13"/>
      <c r="U4" s="13"/>
    </row>
    <row r="5" spans="1:22" ht="18.75" customHeight="1" x14ac:dyDescent="0.25">
      <c r="A5" s="501" t="s">
        <v>318</v>
      </c>
      <c r="B5" s="501"/>
      <c r="C5" s="501"/>
      <c r="D5" s="501"/>
      <c r="E5" s="501"/>
      <c r="F5" s="501"/>
      <c r="G5" s="501"/>
      <c r="H5" s="501"/>
      <c r="I5" s="501"/>
      <c r="J5" s="501"/>
      <c r="K5" s="501"/>
      <c r="L5" s="501"/>
      <c r="M5" s="501"/>
      <c r="N5" s="501"/>
      <c r="O5" s="501"/>
      <c r="P5" s="501"/>
      <c r="Q5" s="501"/>
      <c r="R5" s="501"/>
      <c r="S5" s="501"/>
      <c r="T5" s="501"/>
      <c r="U5" s="501"/>
      <c r="V5" s="155"/>
    </row>
    <row r="6" spans="1:22" ht="15.75" thickBot="1" x14ac:dyDescent="0.3">
      <c r="A6" s="381" t="s">
        <v>3</v>
      </c>
      <c r="B6" s="381"/>
      <c r="C6" s="381"/>
      <c r="D6" s="381"/>
      <c r="E6" s="381"/>
      <c r="F6" s="381"/>
      <c r="G6" s="381"/>
      <c r="H6" s="381"/>
      <c r="I6" s="381"/>
      <c r="J6" s="381"/>
      <c r="K6" s="381"/>
      <c r="L6" s="381"/>
      <c r="M6" s="381"/>
      <c r="N6" s="381"/>
      <c r="O6" s="381"/>
      <c r="P6" s="381"/>
      <c r="Q6" s="381"/>
      <c r="R6" s="381"/>
      <c r="S6" s="381"/>
      <c r="T6" s="381"/>
      <c r="U6" s="381"/>
    </row>
    <row r="7" spans="1:22" x14ac:dyDescent="0.25">
      <c r="J7" s="382" t="s">
        <v>26</v>
      </c>
      <c r="K7" s="383"/>
      <c r="L7" s="383"/>
      <c r="M7" s="383"/>
      <c r="N7" s="383"/>
      <c r="O7" s="383"/>
      <c r="P7" s="384"/>
      <c r="Q7" s="15" t="s">
        <v>18</v>
      </c>
      <c r="R7" s="13"/>
      <c r="S7" s="13"/>
      <c r="T7" s="13"/>
      <c r="U7" s="13"/>
    </row>
    <row r="8" spans="1:22" x14ac:dyDescent="0.25">
      <c r="A8" s="2" t="s">
        <v>4</v>
      </c>
      <c r="B8" s="3"/>
      <c r="C8" s="2" t="s">
        <v>5</v>
      </c>
      <c r="D8" s="4" t="s">
        <v>6</v>
      </c>
      <c r="J8" s="16">
        <v>0</v>
      </c>
      <c r="K8" s="521"/>
      <c r="L8" s="521"/>
      <c r="M8" s="17" t="s">
        <v>21</v>
      </c>
      <c r="N8" s="17"/>
      <c r="O8" s="17"/>
      <c r="P8" s="18">
        <v>0.84</v>
      </c>
      <c r="Q8" s="19" t="s">
        <v>22</v>
      </c>
      <c r="R8" s="13"/>
      <c r="S8" s="13"/>
      <c r="T8" s="13"/>
      <c r="U8" s="13"/>
    </row>
    <row r="9" spans="1:22" x14ac:dyDescent="0.25">
      <c r="A9" s="2" t="s">
        <v>7</v>
      </c>
      <c r="B9" s="3"/>
      <c r="C9" s="2" t="s">
        <v>5</v>
      </c>
      <c r="D9" s="4" t="s">
        <v>8</v>
      </c>
      <c r="J9" s="16">
        <v>0.85</v>
      </c>
      <c r="K9" s="521"/>
      <c r="L9" s="521"/>
      <c r="M9" s="17" t="s">
        <v>21</v>
      </c>
      <c r="N9" s="17"/>
      <c r="O9" s="17"/>
      <c r="P9" s="18">
        <v>0.89</v>
      </c>
      <c r="Q9" s="19" t="s">
        <v>23</v>
      </c>
      <c r="R9" s="13"/>
      <c r="S9" s="13"/>
      <c r="T9" s="13"/>
      <c r="U9" s="13"/>
    </row>
    <row r="10" spans="1:22" x14ac:dyDescent="0.25">
      <c r="A10" s="2" t="s">
        <v>9</v>
      </c>
      <c r="B10" s="3"/>
      <c r="C10" s="2" t="s">
        <v>5</v>
      </c>
      <c r="D10" s="9" t="s">
        <v>7</v>
      </c>
      <c r="I10" s="8"/>
      <c r="J10" s="16">
        <v>0.9</v>
      </c>
      <c r="K10" s="521"/>
      <c r="L10" s="521"/>
      <c r="M10" s="17" t="s">
        <v>21</v>
      </c>
      <c r="N10" s="17"/>
      <c r="O10" s="17"/>
      <c r="P10" s="18">
        <v>0.94</v>
      </c>
      <c r="Q10" s="19" t="s">
        <v>24</v>
      </c>
      <c r="R10" s="13"/>
      <c r="S10" s="13"/>
      <c r="T10" s="13"/>
      <c r="U10" s="13"/>
    </row>
    <row r="11" spans="1:22" ht="15.75" thickBot="1" x14ac:dyDescent="0.3">
      <c r="A11" s="2" t="s">
        <v>10</v>
      </c>
      <c r="B11" s="3"/>
      <c r="C11" s="2" t="s">
        <v>5</v>
      </c>
      <c r="D11" s="9" t="s">
        <v>20</v>
      </c>
      <c r="I11" s="8"/>
      <c r="J11" s="20">
        <v>0.95</v>
      </c>
      <c r="K11" s="522"/>
      <c r="L11" s="522"/>
      <c r="M11" s="21" t="s">
        <v>21</v>
      </c>
      <c r="N11" s="21"/>
      <c r="O11" s="21"/>
      <c r="P11" s="22">
        <v>1</v>
      </c>
      <c r="Q11" s="23" t="s">
        <v>25</v>
      </c>
      <c r="R11" s="13"/>
      <c r="S11" s="13"/>
      <c r="T11" s="13"/>
      <c r="U11" s="13"/>
    </row>
    <row r="12" spans="1:22" x14ac:dyDescent="0.25">
      <c r="A12" s="2"/>
      <c r="B12" s="3"/>
      <c r="C12" s="2"/>
      <c r="D12" s="9"/>
      <c r="I12" s="8"/>
      <c r="J12" s="33"/>
      <c r="K12" s="33"/>
      <c r="L12" s="33"/>
      <c r="M12" s="271"/>
      <c r="N12" s="271"/>
      <c r="O12" s="271"/>
      <c r="P12" s="33"/>
      <c r="Q12" s="272"/>
      <c r="R12" s="13"/>
      <c r="S12" s="13"/>
      <c r="T12" s="13"/>
      <c r="U12" s="13"/>
    </row>
    <row r="13" spans="1:22" x14ac:dyDescent="0.25">
      <c r="A13" s="8"/>
      <c r="B13" s="8"/>
      <c r="C13" s="8"/>
      <c r="D13" s="8"/>
      <c r="E13" s="8"/>
      <c r="F13" s="8"/>
      <c r="G13" s="8"/>
      <c r="H13" s="156"/>
      <c r="I13" s="156"/>
      <c r="J13" s="449" t="s">
        <v>136</v>
      </c>
      <c r="K13" s="449"/>
      <c r="L13" s="449"/>
      <c r="M13" s="449"/>
      <c r="N13" s="449"/>
      <c r="O13" s="449"/>
      <c r="P13" s="449"/>
      <c r="Q13" s="449"/>
      <c r="R13" s="450" t="s">
        <v>298</v>
      </c>
      <c r="S13" s="451"/>
      <c r="T13" s="451"/>
      <c r="U13" s="452"/>
    </row>
    <row r="14" spans="1:22" ht="47.25" customHeight="1" x14ac:dyDescent="0.25">
      <c r="A14" s="467" t="s">
        <v>83</v>
      </c>
      <c r="B14" s="467" t="s">
        <v>84</v>
      </c>
      <c r="C14" s="469" t="s">
        <v>85</v>
      </c>
      <c r="D14" s="471" t="s">
        <v>86</v>
      </c>
      <c r="E14" s="467" t="s">
        <v>87</v>
      </c>
      <c r="F14" s="473" t="s">
        <v>88</v>
      </c>
      <c r="G14" s="461" t="s">
        <v>89</v>
      </c>
      <c r="H14" s="463" t="s">
        <v>90</v>
      </c>
      <c r="I14" s="465" t="s">
        <v>112</v>
      </c>
      <c r="J14" s="158" t="s">
        <v>299</v>
      </c>
      <c r="K14" s="158" t="s">
        <v>299</v>
      </c>
      <c r="L14" s="158" t="s">
        <v>299</v>
      </c>
      <c r="M14" s="158" t="s">
        <v>300</v>
      </c>
      <c r="N14" s="158" t="s">
        <v>300</v>
      </c>
      <c r="O14" s="158" t="s">
        <v>300</v>
      </c>
      <c r="P14" s="396" t="s">
        <v>315</v>
      </c>
      <c r="Q14" s="396" t="s">
        <v>18</v>
      </c>
      <c r="R14" s="159" t="s">
        <v>299</v>
      </c>
      <c r="S14" s="159" t="s">
        <v>300</v>
      </c>
      <c r="T14" s="453" t="s">
        <v>317</v>
      </c>
      <c r="U14" s="453" t="s">
        <v>18</v>
      </c>
    </row>
    <row r="15" spans="1:22" ht="39" customHeight="1" x14ac:dyDescent="0.25">
      <c r="A15" s="468"/>
      <c r="B15" s="468"/>
      <c r="C15" s="470"/>
      <c r="D15" s="472"/>
      <c r="E15" s="468"/>
      <c r="F15" s="474"/>
      <c r="G15" s="462"/>
      <c r="H15" s="464"/>
      <c r="I15" s="466"/>
      <c r="J15" s="158" t="s">
        <v>308</v>
      </c>
      <c r="K15" s="158" t="s">
        <v>314</v>
      </c>
      <c r="L15" s="158" t="s">
        <v>316</v>
      </c>
      <c r="M15" s="158" t="s">
        <v>308</v>
      </c>
      <c r="N15" s="158" t="s">
        <v>314</v>
      </c>
      <c r="O15" s="158" t="s">
        <v>316</v>
      </c>
      <c r="P15" s="397"/>
      <c r="Q15" s="397"/>
      <c r="R15" s="159" t="s">
        <v>308</v>
      </c>
      <c r="S15" s="159" t="s">
        <v>308</v>
      </c>
      <c r="T15" s="454"/>
      <c r="U15" s="454"/>
    </row>
    <row r="16" spans="1:22" ht="18.75" x14ac:dyDescent="0.25">
      <c r="A16" s="436" t="s">
        <v>113</v>
      </c>
      <c r="B16" s="437"/>
      <c r="C16" s="437"/>
      <c r="D16" s="437"/>
      <c r="E16" s="437"/>
      <c r="F16" s="437"/>
      <c r="G16" s="437"/>
      <c r="H16" s="437"/>
      <c r="I16" s="437"/>
      <c r="J16" s="437"/>
      <c r="K16" s="437"/>
      <c r="L16" s="437"/>
      <c r="M16" s="437"/>
      <c r="N16" s="437"/>
      <c r="O16" s="437"/>
      <c r="P16" s="437"/>
      <c r="Q16" s="437"/>
      <c r="R16" s="437"/>
      <c r="S16" s="437"/>
      <c r="T16" s="437"/>
      <c r="U16" s="438"/>
    </row>
    <row r="17" spans="1:22" x14ac:dyDescent="0.25">
      <c r="A17" s="160" t="s">
        <v>91</v>
      </c>
      <c r="B17" s="160"/>
      <c r="C17" s="160"/>
      <c r="D17" s="160"/>
      <c r="E17" s="160"/>
      <c r="F17" s="160"/>
      <c r="G17" s="160"/>
      <c r="H17" s="160"/>
      <c r="I17" s="160"/>
      <c r="J17" s="160"/>
      <c r="K17" s="160"/>
      <c r="L17" s="160"/>
      <c r="M17" s="160"/>
      <c r="N17" s="160"/>
      <c r="O17" s="160"/>
      <c r="P17" s="160"/>
      <c r="Q17" s="160"/>
      <c r="R17" s="160"/>
      <c r="S17" s="160"/>
      <c r="T17" s="160"/>
      <c r="U17" s="160"/>
    </row>
    <row r="18" spans="1:22" ht="24" x14ac:dyDescent="0.25">
      <c r="A18" s="455" t="s">
        <v>12</v>
      </c>
      <c r="B18" s="456" t="s">
        <v>92</v>
      </c>
      <c r="C18" s="457" t="s">
        <v>150</v>
      </c>
      <c r="D18" s="458" t="s">
        <v>93</v>
      </c>
      <c r="E18" s="161" t="s">
        <v>151</v>
      </c>
      <c r="F18" s="162" t="s">
        <v>152</v>
      </c>
      <c r="G18" s="163" t="s">
        <v>153</v>
      </c>
      <c r="H18" s="459" t="s">
        <v>94</v>
      </c>
      <c r="I18" s="460" t="s">
        <v>95</v>
      </c>
      <c r="J18" s="240">
        <v>60</v>
      </c>
      <c r="K18" s="538"/>
      <c r="L18" s="240">
        <f>SUM(J18:K18)</f>
        <v>60</v>
      </c>
      <c r="M18" s="284">
        <v>60</v>
      </c>
      <c r="N18" s="280"/>
      <c r="O18" s="240">
        <f>SUM(M18:N18)</f>
        <v>60</v>
      </c>
      <c r="P18" s="171">
        <f>ROUND(((O18/L18)*100),0)</f>
        <v>100</v>
      </c>
      <c r="Q18" s="164" t="str">
        <f>IF(P18&lt;=84,"DEFICIENTE",IF(P18&lt;=89,"REGULAR",IF(P18&lt;=94,"BUENO","MUY BUENO")))</f>
        <v>MUY BUENO</v>
      </c>
      <c r="R18" s="407">
        <f>L18</f>
        <v>60</v>
      </c>
      <c r="S18" s="407">
        <f>O18</f>
        <v>60</v>
      </c>
      <c r="T18" s="410">
        <f>ROUND(((S18/R18)*100),0)</f>
        <v>100</v>
      </c>
      <c r="U18" s="410" t="str">
        <f>IF(T18&lt;=84,"DEFICIENTE",IF(T18&lt;=89,"REGULAR",IF(T18&lt;=94,"BUENO","MUY BUENO")))</f>
        <v>MUY BUENO</v>
      </c>
      <c r="V18" s="13"/>
    </row>
    <row r="19" spans="1:22" ht="48" x14ac:dyDescent="0.25">
      <c r="A19" s="455"/>
      <c r="B19" s="456"/>
      <c r="C19" s="457"/>
      <c r="D19" s="458"/>
      <c r="E19" s="166" t="s">
        <v>154</v>
      </c>
      <c r="F19" s="167" t="s">
        <v>142</v>
      </c>
      <c r="G19" s="168" t="s">
        <v>153</v>
      </c>
      <c r="H19" s="459"/>
      <c r="I19" s="460"/>
      <c r="J19" s="240"/>
      <c r="K19" s="240"/>
      <c r="L19" s="240"/>
      <c r="M19" s="280"/>
      <c r="N19" s="280"/>
      <c r="O19" s="240"/>
      <c r="P19" s="171"/>
      <c r="Q19" s="281"/>
      <c r="R19" s="408"/>
      <c r="S19" s="411"/>
      <c r="T19" s="411"/>
      <c r="U19" s="411"/>
      <c r="V19" s="13"/>
    </row>
    <row r="20" spans="1:22" ht="48" x14ac:dyDescent="0.25">
      <c r="A20" s="455"/>
      <c r="B20" s="456"/>
      <c r="C20" s="481" t="s">
        <v>155</v>
      </c>
      <c r="D20" s="489" t="s">
        <v>96</v>
      </c>
      <c r="E20" s="172" t="s">
        <v>143</v>
      </c>
      <c r="F20" s="173" t="s">
        <v>144</v>
      </c>
      <c r="G20" s="174" t="s">
        <v>145</v>
      </c>
      <c r="H20" s="482" t="s">
        <v>94</v>
      </c>
      <c r="I20" s="460"/>
      <c r="J20" s="169"/>
      <c r="K20" s="277"/>
      <c r="L20" s="277"/>
      <c r="M20" s="170"/>
      <c r="N20" s="170"/>
      <c r="O20" s="170"/>
      <c r="P20" s="171"/>
      <c r="Q20" s="170"/>
      <c r="R20" s="408"/>
      <c r="S20" s="411"/>
      <c r="T20" s="411"/>
      <c r="U20" s="411"/>
      <c r="V20" s="13"/>
    </row>
    <row r="21" spans="1:22" ht="36" x14ac:dyDescent="0.25">
      <c r="A21" s="455"/>
      <c r="B21" s="456"/>
      <c r="C21" s="481"/>
      <c r="D21" s="489"/>
      <c r="E21" s="172" t="s">
        <v>146</v>
      </c>
      <c r="F21" s="173" t="s">
        <v>147</v>
      </c>
      <c r="G21" s="174" t="s">
        <v>145</v>
      </c>
      <c r="H21" s="482"/>
      <c r="I21" s="460"/>
      <c r="J21" s="169"/>
      <c r="K21" s="277"/>
      <c r="L21" s="277"/>
      <c r="M21" s="170"/>
      <c r="N21" s="170"/>
      <c r="O21" s="170"/>
      <c r="P21" s="171"/>
      <c r="Q21" s="170"/>
      <c r="R21" s="408"/>
      <c r="S21" s="411"/>
      <c r="T21" s="411"/>
      <c r="U21" s="411"/>
      <c r="V21" s="13"/>
    </row>
    <row r="22" spans="1:22" ht="48" x14ac:dyDescent="0.25">
      <c r="A22" s="455"/>
      <c r="B22" s="456"/>
      <c r="C22" s="481"/>
      <c r="D22" s="489"/>
      <c r="E22" s="175" t="s">
        <v>148</v>
      </c>
      <c r="F22" s="176" t="s">
        <v>149</v>
      </c>
      <c r="G22" s="163" t="s">
        <v>145</v>
      </c>
      <c r="H22" s="482"/>
      <c r="I22" s="460"/>
      <c r="J22" s="239">
        <v>10</v>
      </c>
      <c r="K22" s="279"/>
      <c r="L22" s="279"/>
      <c r="M22" s="248">
        <v>0</v>
      </c>
      <c r="N22" s="528"/>
      <c r="O22" s="528"/>
      <c r="P22" s="214">
        <f>ROUND(((M22/J22)*100),0)</f>
        <v>0</v>
      </c>
      <c r="Q22" s="164" t="str">
        <f>IF(P22&lt;=84,"DEFICIENTE",IF(P22&lt;=89,"REGULAR",IF(P22&lt;=94,"BUENO","MUY BUENO")))</f>
        <v>DEFICIENTE</v>
      </c>
      <c r="R22" s="409"/>
      <c r="S22" s="412"/>
      <c r="T22" s="412"/>
      <c r="U22" s="412"/>
      <c r="V22" s="13"/>
    </row>
    <row r="23" spans="1:22" ht="24" x14ac:dyDescent="0.25">
      <c r="A23" s="483" t="s">
        <v>14</v>
      </c>
      <c r="B23" s="456" t="s">
        <v>156</v>
      </c>
      <c r="C23" s="484" t="s">
        <v>157</v>
      </c>
      <c r="D23" s="458" t="s">
        <v>158</v>
      </c>
      <c r="E23" s="175" t="s">
        <v>159</v>
      </c>
      <c r="F23" s="177" t="s">
        <v>160</v>
      </c>
      <c r="G23" s="163" t="s">
        <v>161</v>
      </c>
      <c r="H23" s="459" t="s">
        <v>97</v>
      </c>
      <c r="I23" s="485" t="s">
        <v>98</v>
      </c>
      <c r="J23" s="416">
        <v>0</v>
      </c>
      <c r="K23" s="523"/>
      <c r="L23" s="523"/>
      <c r="M23" s="490">
        <v>0</v>
      </c>
      <c r="N23" s="529"/>
      <c r="O23" s="529"/>
      <c r="P23" s="434" t="e">
        <f>ROUND(((M23/J23)*100),0)</f>
        <v>#DIV/0!</v>
      </c>
      <c r="Q23" s="491" t="e">
        <f t="shared" ref="Q23:Q37" si="0">IF(P23&lt;=84,"DEFICIENTE",IF(P23&lt;=89,"REGULAR",IF(P23&lt;=94,"BUENO","MUY BUENO")))</f>
        <v>#DIV/0!</v>
      </c>
      <c r="R23" s="398">
        <f>J23</f>
        <v>0</v>
      </c>
      <c r="S23" s="398">
        <f>M23</f>
        <v>0</v>
      </c>
      <c r="T23" s="400" t="e">
        <f>ROUND(((S23/R23)*100),0)</f>
        <v>#DIV/0!</v>
      </c>
      <c r="U23" s="400" t="e">
        <f>IF(T23&lt;=84,"DEFICIENTE",IF(T23&lt;=89,"REGULAR",IF(T23&lt;=94,"BUENO","MUY BUENO")))</f>
        <v>#DIV/0!</v>
      </c>
      <c r="V23" s="13"/>
    </row>
    <row r="24" spans="1:22" ht="36" x14ac:dyDescent="0.25">
      <c r="A24" s="483"/>
      <c r="B24" s="456"/>
      <c r="C24" s="484"/>
      <c r="D24" s="458"/>
      <c r="E24" s="175" t="s">
        <v>162</v>
      </c>
      <c r="F24" s="177" t="s">
        <v>163</v>
      </c>
      <c r="G24" s="163" t="s">
        <v>164</v>
      </c>
      <c r="H24" s="459"/>
      <c r="I24" s="485"/>
      <c r="J24" s="447"/>
      <c r="K24" s="524"/>
      <c r="L24" s="524"/>
      <c r="M24" s="490"/>
      <c r="N24" s="530"/>
      <c r="O24" s="530"/>
      <c r="P24" s="435"/>
      <c r="Q24" s="491"/>
      <c r="R24" s="403"/>
      <c r="S24" s="403"/>
      <c r="T24" s="402"/>
      <c r="U24" s="402"/>
      <c r="V24" s="13"/>
    </row>
    <row r="25" spans="1:22" ht="41.25" customHeight="1" x14ac:dyDescent="0.25">
      <c r="A25" s="483"/>
      <c r="B25" s="456"/>
      <c r="C25" s="484"/>
      <c r="D25" s="458"/>
      <c r="E25" s="175" t="s">
        <v>165</v>
      </c>
      <c r="F25" s="177" t="s">
        <v>166</v>
      </c>
      <c r="G25" s="163" t="s">
        <v>167</v>
      </c>
      <c r="H25" s="459"/>
      <c r="I25" s="485"/>
      <c r="J25" s="417"/>
      <c r="K25" s="525"/>
      <c r="L25" s="525"/>
      <c r="M25" s="490"/>
      <c r="N25" s="530"/>
      <c r="O25" s="530"/>
      <c r="P25" s="435"/>
      <c r="Q25" s="491"/>
      <c r="R25" s="403"/>
      <c r="S25" s="403"/>
      <c r="T25" s="402"/>
      <c r="U25" s="402"/>
      <c r="V25" s="13"/>
    </row>
    <row r="26" spans="1:22" ht="36" x14ac:dyDescent="0.25">
      <c r="A26" s="483"/>
      <c r="B26" s="456"/>
      <c r="C26" s="481" t="s">
        <v>168</v>
      </c>
      <c r="D26" s="477" t="s">
        <v>169</v>
      </c>
      <c r="E26" s="175" t="s">
        <v>170</v>
      </c>
      <c r="F26" s="177" t="s">
        <v>171</v>
      </c>
      <c r="G26" s="163" t="s">
        <v>172</v>
      </c>
      <c r="H26" s="482" t="s">
        <v>173</v>
      </c>
      <c r="I26" s="485"/>
      <c r="J26" s="416">
        <v>0</v>
      </c>
      <c r="K26" s="523"/>
      <c r="L26" s="523"/>
      <c r="M26" s="490">
        <v>0</v>
      </c>
      <c r="N26" s="276"/>
      <c r="O26" s="276"/>
      <c r="P26" s="421" t="e">
        <f>ROUND(((M26/J26)*100),0)</f>
        <v>#DIV/0!</v>
      </c>
      <c r="Q26" s="491" t="e">
        <f t="shared" si="0"/>
        <v>#DIV/0!</v>
      </c>
      <c r="R26" s="403"/>
      <c r="S26" s="403"/>
      <c r="T26" s="402"/>
      <c r="U26" s="402"/>
      <c r="V26" s="13"/>
    </row>
    <row r="27" spans="1:22" ht="48" x14ac:dyDescent="0.25">
      <c r="A27" s="483"/>
      <c r="B27" s="456"/>
      <c r="C27" s="481"/>
      <c r="D27" s="477"/>
      <c r="E27" s="175" t="s">
        <v>174</v>
      </c>
      <c r="F27" s="177" t="s">
        <v>175</v>
      </c>
      <c r="G27" s="163" t="s">
        <v>176</v>
      </c>
      <c r="H27" s="482"/>
      <c r="I27" s="485"/>
      <c r="J27" s="417"/>
      <c r="K27" s="525"/>
      <c r="L27" s="525"/>
      <c r="M27" s="490"/>
      <c r="N27" s="276"/>
      <c r="O27" s="276"/>
      <c r="P27" s="421"/>
      <c r="Q27" s="491"/>
      <c r="R27" s="403"/>
      <c r="S27" s="403"/>
      <c r="T27" s="402"/>
      <c r="U27" s="402"/>
      <c r="V27" s="13"/>
    </row>
    <row r="28" spans="1:22" ht="60" x14ac:dyDescent="0.25">
      <c r="A28" s="483"/>
      <c r="B28" s="456"/>
      <c r="C28" s="457" t="s">
        <v>177</v>
      </c>
      <c r="D28" s="480" t="s">
        <v>178</v>
      </c>
      <c r="E28" s="175" t="s">
        <v>179</v>
      </c>
      <c r="F28" s="177" t="s">
        <v>180</v>
      </c>
      <c r="G28" s="163" t="s">
        <v>176</v>
      </c>
      <c r="H28" s="459" t="s">
        <v>181</v>
      </c>
      <c r="I28" s="485"/>
      <c r="J28" s="416">
        <v>1</v>
      </c>
      <c r="K28" s="523"/>
      <c r="L28" s="523"/>
      <c r="M28" s="490">
        <v>0</v>
      </c>
      <c r="N28" s="276"/>
      <c r="O28" s="276"/>
      <c r="P28" s="421">
        <f>ROUND(((M28/J28)*100),0)</f>
        <v>0</v>
      </c>
      <c r="Q28" s="491" t="str">
        <f t="shared" si="0"/>
        <v>DEFICIENTE</v>
      </c>
      <c r="R28" s="403"/>
      <c r="S28" s="403"/>
      <c r="T28" s="402"/>
      <c r="U28" s="402"/>
      <c r="V28" s="13"/>
    </row>
    <row r="29" spans="1:22" ht="60" customHeight="1" x14ac:dyDescent="0.25">
      <c r="A29" s="483"/>
      <c r="B29" s="456"/>
      <c r="C29" s="457"/>
      <c r="D29" s="480"/>
      <c r="E29" s="175" t="s">
        <v>182</v>
      </c>
      <c r="F29" s="177" t="s">
        <v>183</v>
      </c>
      <c r="G29" s="163" t="s">
        <v>184</v>
      </c>
      <c r="H29" s="459"/>
      <c r="I29" s="485"/>
      <c r="J29" s="417"/>
      <c r="K29" s="525"/>
      <c r="L29" s="525"/>
      <c r="M29" s="490"/>
      <c r="N29" s="276"/>
      <c r="O29" s="276"/>
      <c r="P29" s="421"/>
      <c r="Q29" s="491"/>
      <c r="R29" s="399"/>
      <c r="S29" s="399"/>
      <c r="T29" s="401"/>
      <c r="U29" s="401"/>
      <c r="V29" s="13"/>
    </row>
    <row r="30" spans="1:22" ht="60" x14ac:dyDescent="0.25">
      <c r="A30" s="483" t="s">
        <v>15</v>
      </c>
      <c r="B30" s="475" t="s">
        <v>185</v>
      </c>
      <c r="C30" s="476" t="s">
        <v>186</v>
      </c>
      <c r="D30" s="477" t="s">
        <v>187</v>
      </c>
      <c r="E30" s="175" t="s">
        <v>188</v>
      </c>
      <c r="F30" s="178" t="s">
        <v>189</v>
      </c>
      <c r="G30" s="163" t="s">
        <v>190</v>
      </c>
      <c r="H30" s="478" t="s">
        <v>191</v>
      </c>
      <c r="I30" s="479" t="s">
        <v>99</v>
      </c>
      <c r="J30" s="502">
        <v>1</v>
      </c>
      <c r="K30" s="526"/>
      <c r="L30" s="526"/>
      <c r="M30" s="503">
        <v>1</v>
      </c>
      <c r="N30" s="278"/>
      <c r="O30" s="278"/>
      <c r="P30" s="421">
        <f>ROUND(((M30/J30)*100),0)</f>
        <v>100</v>
      </c>
      <c r="Q30" s="491" t="str">
        <f t="shared" si="0"/>
        <v>MUY BUENO</v>
      </c>
      <c r="R30" s="400">
        <f>J30</f>
        <v>1</v>
      </c>
      <c r="S30" s="400">
        <f>M30</f>
        <v>1</v>
      </c>
      <c r="T30" s="398">
        <f>ROUND(((S30/R30)*100),0)</f>
        <v>100</v>
      </c>
      <c r="U30" s="398" t="str">
        <f>IF(T30&lt;=84,"DEFICIENTE",IF(T30&lt;=89,"REGULAR",IF(T30&lt;=94,"BUENO","MUY BUENO")))</f>
        <v>MUY BUENO</v>
      </c>
      <c r="V30" s="13"/>
    </row>
    <row r="31" spans="1:22" ht="36" x14ac:dyDescent="0.25">
      <c r="A31" s="483"/>
      <c r="B31" s="475"/>
      <c r="C31" s="476"/>
      <c r="D31" s="477"/>
      <c r="E31" s="175" t="s">
        <v>192</v>
      </c>
      <c r="F31" s="178" t="s">
        <v>193</v>
      </c>
      <c r="G31" s="163" t="s">
        <v>194</v>
      </c>
      <c r="H31" s="478"/>
      <c r="I31" s="479"/>
      <c r="J31" s="502"/>
      <c r="K31" s="526"/>
      <c r="L31" s="526"/>
      <c r="M31" s="503"/>
      <c r="N31" s="278"/>
      <c r="O31" s="278"/>
      <c r="P31" s="421"/>
      <c r="Q31" s="491"/>
      <c r="R31" s="401"/>
      <c r="S31" s="401"/>
      <c r="T31" s="399"/>
      <c r="U31" s="399"/>
      <c r="V31" s="13"/>
    </row>
    <row r="32" spans="1:22" ht="60" x14ac:dyDescent="0.25">
      <c r="A32" s="483" t="s">
        <v>16</v>
      </c>
      <c r="B32" s="486" t="s">
        <v>195</v>
      </c>
      <c r="C32" s="179" t="s">
        <v>196</v>
      </c>
      <c r="D32" s="180" t="s">
        <v>197</v>
      </c>
      <c r="E32" s="175" t="s">
        <v>198</v>
      </c>
      <c r="F32" s="178" t="s">
        <v>199</v>
      </c>
      <c r="G32" s="181" t="s">
        <v>200</v>
      </c>
      <c r="H32" s="182" t="s">
        <v>100</v>
      </c>
      <c r="I32" s="485" t="s">
        <v>95</v>
      </c>
      <c r="J32" s="239">
        <v>0</v>
      </c>
      <c r="K32" s="527"/>
      <c r="L32" s="527"/>
      <c r="M32" s="249">
        <v>0</v>
      </c>
      <c r="N32" s="276"/>
      <c r="O32" s="276"/>
      <c r="P32" s="213" t="e">
        <f>ROUND(((M32/J32)*100),0)</f>
        <v>#DIV/0!</v>
      </c>
      <c r="Q32" s="215" t="e">
        <f t="shared" si="0"/>
        <v>#DIV/0!</v>
      </c>
      <c r="R32" s="398">
        <f>(J32+J33+J34)*40</f>
        <v>40</v>
      </c>
      <c r="S32" s="398">
        <f>(M32+M33+M34)*40</f>
        <v>40</v>
      </c>
      <c r="T32" s="398">
        <f>ROUND(((S32/R32)*100),0)</f>
        <v>100</v>
      </c>
      <c r="U32" s="398" t="str">
        <f>IF(T32&lt;=84,"DEFICIENTE",IF(T32&lt;=89,"REGULAR",IF(T32&lt;=94,"BUENO","MUY BUENO")))</f>
        <v>MUY BUENO</v>
      </c>
      <c r="V32" s="13"/>
    </row>
    <row r="33" spans="1:22" ht="84" customHeight="1" x14ac:dyDescent="0.25">
      <c r="A33" s="483"/>
      <c r="B33" s="486"/>
      <c r="C33" s="183" t="s">
        <v>201</v>
      </c>
      <c r="D33" s="184" t="s">
        <v>202</v>
      </c>
      <c r="E33" s="175" t="s">
        <v>203</v>
      </c>
      <c r="F33" s="178" t="s">
        <v>204</v>
      </c>
      <c r="G33" s="181" t="s">
        <v>205</v>
      </c>
      <c r="H33" s="185" t="s">
        <v>101</v>
      </c>
      <c r="I33" s="485"/>
      <c r="J33" s="256">
        <v>0</v>
      </c>
      <c r="K33" s="527"/>
      <c r="L33" s="527"/>
      <c r="M33" s="249">
        <v>0</v>
      </c>
      <c r="N33" s="276"/>
      <c r="O33" s="276"/>
      <c r="P33" s="213" t="e">
        <f>ROUND(((M33/J33)*100),0)</f>
        <v>#DIV/0!</v>
      </c>
      <c r="Q33" s="215" t="e">
        <f t="shared" si="0"/>
        <v>#DIV/0!</v>
      </c>
      <c r="R33" s="403"/>
      <c r="S33" s="403"/>
      <c r="T33" s="403"/>
      <c r="U33" s="403"/>
      <c r="V33" s="13"/>
    </row>
    <row r="34" spans="1:22" ht="96" customHeight="1" x14ac:dyDescent="0.25">
      <c r="A34" s="483"/>
      <c r="B34" s="486"/>
      <c r="C34" s="179" t="s">
        <v>206</v>
      </c>
      <c r="D34" s="180" t="s">
        <v>207</v>
      </c>
      <c r="E34" s="175" t="s">
        <v>208</v>
      </c>
      <c r="F34" s="178" t="s">
        <v>209</v>
      </c>
      <c r="G34" s="181" t="s">
        <v>210</v>
      </c>
      <c r="H34" s="186" t="s">
        <v>211</v>
      </c>
      <c r="I34" s="485"/>
      <c r="J34" s="256">
        <v>1</v>
      </c>
      <c r="K34" s="527"/>
      <c r="L34" s="527"/>
      <c r="M34" s="249">
        <v>1</v>
      </c>
      <c r="N34" s="276"/>
      <c r="O34" s="276"/>
      <c r="P34" s="213">
        <f>ROUND(((M34/J34)*100),0)</f>
        <v>100</v>
      </c>
      <c r="Q34" s="215" t="str">
        <f t="shared" si="0"/>
        <v>MUY BUENO</v>
      </c>
      <c r="R34" s="399"/>
      <c r="S34" s="399"/>
      <c r="T34" s="399"/>
      <c r="U34" s="399"/>
      <c r="V34" s="13"/>
    </row>
    <row r="35" spans="1:22" ht="36" x14ac:dyDescent="0.25">
      <c r="A35" s="483" t="s">
        <v>102</v>
      </c>
      <c r="B35" s="486" t="s">
        <v>212</v>
      </c>
      <c r="C35" s="476" t="s">
        <v>213</v>
      </c>
      <c r="D35" s="477" t="s">
        <v>214</v>
      </c>
      <c r="E35" s="175" t="s">
        <v>215</v>
      </c>
      <c r="F35" s="178" t="s">
        <v>216</v>
      </c>
      <c r="G35" s="163" t="s">
        <v>217</v>
      </c>
      <c r="H35" s="487" t="s">
        <v>103</v>
      </c>
      <c r="I35" s="488" t="s">
        <v>104</v>
      </c>
      <c r="J35" s="416">
        <v>0</v>
      </c>
      <c r="K35" s="523"/>
      <c r="L35" s="523"/>
      <c r="M35" s="490">
        <v>0</v>
      </c>
      <c r="N35" s="276"/>
      <c r="O35" s="276"/>
      <c r="P35" s="421" t="e">
        <f>ROUND(((M35/J35)*100),0)</f>
        <v>#DIV/0!</v>
      </c>
      <c r="Q35" s="491" t="e">
        <f t="shared" si="0"/>
        <v>#DIV/0!</v>
      </c>
      <c r="R35" s="404">
        <f>J35</f>
        <v>0</v>
      </c>
      <c r="S35" s="404">
        <f>M35</f>
        <v>0</v>
      </c>
      <c r="T35" s="404" t="e">
        <f>ROUND(((S35/R35)*100),0)</f>
        <v>#DIV/0!</v>
      </c>
      <c r="U35" s="404" t="e">
        <f>IF(T35&lt;=84,"DEFICIENTE",IF(T35&lt;=89,"REGULAR",IF(T35&lt;=94,"BUENO","MUY BUENO")))</f>
        <v>#DIV/0!</v>
      </c>
      <c r="V35" s="13"/>
    </row>
    <row r="36" spans="1:22" ht="36" x14ac:dyDescent="0.25">
      <c r="A36" s="483"/>
      <c r="B36" s="486"/>
      <c r="C36" s="476"/>
      <c r="D36" s="477"/>
      <c r="E36" s="175" t="s">
        <v>218</v>
      </c>
      <c r="F36" s="178" t="s">
        <v>219</v>
      </c>
      <c r="G36" s="163" t="s">
        <v>220</v>
      </c>
      <c r="H36" s="487"/>
      <c r="I36" s="488"/>
      <c r="J36" s="417"/>
      <c r="K36" s="525"/>
      <c r="L36" s="525"/>
      <c r="M36" s="490"/>
      <c r="N36" s="276"/>
      <c r="O36" s="276"/>
      <c r="P36" s="421"/>
      <c r="Q36" s="491"/>
      <c r="R36" s="405"/>
      <c r="S36" s="405"/>
      <c r="T36" s="405"/>
      <c r="U36" s="405"/>
      <c r="V36" s="13"/>
    </row>
    <row r="37" spans="1:22" ht="76.5" x14ac:dyDescent="0.25">
      <c r="A37" s="483"/>
      <c r="B37" s="486"/>
      <c r="C37" s="179" t="s">
        <v>221</v>
      </c>
      <c r="D37" s="180" t="s">
        <v>222</v>
      </c>
      <c r="E37" s="187" t="s">
        <v>223</v>
      </c>
      <c r="F37" s="178" t="s">
        <v>224</v>
      </c>
      <c r="G37" s="181" t="s">
        <v>225</v>
      </c>
      <c r="H37" s="188" t="s">
        <v>105</v>
      </c>
      <c r="I37" s="488"/>
      <c r="J37" s="239">
        <v>3</v>
      </c>
      <c r="K37" s="527"/>
      <c r="L37" s="527"/>
      <c r="M37" s="249">
        <v>0</v>
      </c>
      <c r="N37" s="276"/>
      <c r="O37" s="276"/>
      <c r="P37" s="213">
        <f>ROUND(((M37/J37)*100),0)</f>
        <v>0</v>
      </c>
      <c r="Q37" s="215" t="str">
        <f t="shared" si="0"/>
        <v>DEFICIENTE</v>
      </c>
      <c r="R37" s="406"/>
      <c r="S37" s="406"/>
      <c r="T37" s="406"/>
      <c r="U37" s="406"/>
      <c r="V37" s="13"/>
    </row>
    <row r="38" spans="1:22" ht="16.5" x14ac:dyDescent="0.25">
      <c r="A38" s="189" t="s">
        <v>106</v>
      </c>
      <c r="B38" s="190"/>
      <c r="C38" s="191"/>
      <c r="D38" s="192"/>
      <c r="E38" s="193"/>
      <c r="F38" s="194"/>
      <c r="G38" s="195"/>
      <c r="H38" s="195"/>
      <c r="I38" s="196"/>
      <c r="J38" s="169"/>
      <c r="K38" s="277"/>
      <c r="L38" s="277"/>
      <c r="M38" s="164"/>
      <c r="N38" s="281"/>
      <c r="O38" s="281"/>
      <c r="P38" s="165"/>
      <c r="Q38" s="164"/>
      <c r="R38" s="197"/>
      <c r="S38" s="197"/>
      <c r="T38" s="197"/>
      <c r="U38" s="197"/>
      <c r="V38" s="13"/>
    </row>
    <row r="39" spans="1:22" ht="28.5" x14ac:dyDescent="0.25">
      <c r="A39" s="441" t="s">
        <v>226</v>
      </c>
      <c r="B39" s="442" t="s">
        <v>107</v>
      </c>
      <c r="C39" s="198" t="s">
        <v>227</v>
      </c>
      <c r="D39" s="199" t="s">
        <v>108</v>
      </c>
      <c r="E39" s="200" t="s">
        <v>228</v>
      </c>
      <c r="F39" s="201" t="s">
        <v>229</v>
      </c>
      <c r="G39" s="202" t="s">
        <v>94</v>
      </c>
      <c r="H39" s="203" t="s">
        <v>94</v>
      </c>
      <c r="I39" s="443" t="s">
        <v>109</v>
      </c>
      <c r="J39" s="239">
        <v>410</v>
      </c>
      <c r="K39" s="279"/>
      <c r="L39" s="279"/>
      <c r="M39" s="248">
        <v>410</v>
      </c>
      <c r="N39" s="280"/>
      <c r="O39" s="280"/>
      <c r="P39" s="165">
        <f>ROUND(((M39/J39)*100),0)</f>
        <v>100</v>
      </c>
      <c r="Q39" s="164" t="str">
        <f>IF(P39&lt;=84,"DEFICIENTE",IF(P39&lt;=89,"REGULAR",IF(P39&lt;=94,"BUENO","MUY BUENO")))</f>
        <v>MUY BUENO</v>
      </c>
      <c r="R39" s="204">
        <f>J39</f>
        <v>410</v>
      </c>
      <c r="S39" s="204">
        <f>M39</f>
        <v>410</v>
      </c>
      <c r="T39" s="204">
        <f>ROUND(((S39/R39)*100),0)</f>
        <v>100</v>
      </c>
      <c r="U39" s="204" t="str">
        <f>IF(T39&lt;=84,"DEFICIENTE",IF(T39&lt;=89,"REGULAR",IF(T39&lt;=94,"BUENO","MUY BUENO")))</f>
        <v>MUY BUENO</v>
      </c>
      <c r="V39" s="13"/>
    </row>
    <row r="40" spans="1:22" x14ac:dyDescent="0.25">
      <c r="A40" s="441"/>
      <c r="B40" s="442"/>
      <c r="C40" s="484" t="s">
        <v>230</v>
      </c>
      <c r="D40" s="492" t="s">
        <v>110</v>
      </c>
      <c r="E40" s="236" t="s">
        <v>231</v>
      </c>
      <c r="F40" s="235" t="s">
        <v>232</v>
      </c>
      <c r="G40" s="205" t="s">
        <v>17</v>
      </c>
      <c r="H40" s="493" t="s">
        <v>111</v>
      </c>
      <c r="I40" s="443"/>
      <c r="J40" s="239">
        <v>2</v>
      </c>
      <c r="K40" s="279"/>
      <c r="L40" s="279"/>
      <c r="M40" s="248">
        <v>2</v>
      </c>
      <c r="N40" s="280"/>
      <c r="O40" s="280"/>
      <c r="P40" s="165">
        <f>ROUND(((M40/J40)*100),0)</f>
        <v>100</v>
      </c>
      <c r="Q40" s="164" t="str">
        <f>IF(P40&lt;=84,"DEFICIENTE",IF(P40&lt;=89,"REGULAR",IF(P40&lt;=94,"BUENO","MUY BUENO")))</f>
        <v>MUY BUENO</v>
      </c>
      <c r="R40" s="404">
        <f>J40</f>
        <v>2</v>
      </c>
      <c r="S40" s="404">
        <f>M40</f>
        <v>2</v>
      </c>
      <c r="T40" s="404">
        <f>ROUND(((S40/R40)*100),0)</f>
        <v>100</v>
      </c>
      <c r="U40" s="404" t="str">
        <f>IF(T40&lt;=84,"DEFICIENTE",IF(T40&lt;=89,"REGULAR",IF(T40&lt;=94,"BUENO","MUY BUENO")))</f>
        <v>MUY BUENO</v>
      </c>
      <c r="V40" s="13"/>
    </row>
    <row r="41" spans="1:22" ht="24" x14ac:dyDescent="0.25">
      <c r="A41" s="441"/>
      <c r="B41" s="442"/>
      <c r="C41" s="484"/>
      <c r="D41" s="492"/>
      <c r="E41" s="236" t="s">
        <v>233</v>
      </c>
      <c r="F41" s="235" t="s">
        <v>234</v>
      </c>
      <c r="G41" s="205" t="s">
        <v>17</v>
      </c>
      <c r="H41" s="493"/>
      <c r="I41" s="443"/>
      <c r="J41" s="239">
        <v>2</v>
      </c>
      <c r="K41" s="279"/>
      <c r="L41" s="279"/>
      <c r="M41" s="248">
        <v>2</v>
      </c>
      <c r="N41" s="280"/>
      <c r="O41" s="280"/>
      <c r="P41" s="165">
        <f>ROUND(((M41/J41)*100),0)</f>
        <v>100</v>
      </c>
      <c r="Q41" s="164" t="str">
        <f>IF(P41&lt;=84,"DEFICIENTE",IF(P41&lt;=89,"REGULAR",IF(P41&lt;=94,"BUENO","MUY BUENO")))</f>
        <v>MUY BUENO</v>
      </c>
      <c r="R41" s="405"/>
      <c r="S41" s="405"/>
      <c r="T41" s="405"/>
      <c r="U41" s="405"/>
      <c r="V41" s="13"/>
    </row>
    <row r="42" spans="1:22" ht="36" x14ac:dyDescent="0.25">
      <c r="A42" s="441"/>
      <c r="B42" s="442"/>
      <c r="C42" s="484"/>
      <c r="D42" s="492"/>
      <c r="E42" s="236" t="s">
        <v>235</v>
      </c>
      <c r="F42" s="235" t="s">
        <v>236</v>
      </c>
      <c r="G42" s="205" t="s">
        <v>17</v>
      </c>
      <c r="H42" s="493"/>
      <c r="I42" s="443"/>
      <c r="J42" s="239">
        <v>1</v>
      </c>
      <c r="K42" s="279"/>
      <c r="L42" s="279"/>
      <c r="M42" s="248">
        <v>0</v>
      </c>
      <c r="N42" s="280"/>
      <c r="O42" s="280"/>
      <c r="P42" s="165">
        <f>ROUND(((M42/J42)*100),0)</f>
        <v>0</v>
      </c>
      <c r="Q42" s="164" t="str">
        <f>IF(P42&lt;=84,"DEFICIENTE",IF(P42&lt;=89,"REGULAR",IF(P42&lt;=94,"BUENO","MUY BUENO")))</f>
        <v>DEFICIENTE</v>
      </c>
      <c r="R42" s="405"/>
      <c r="S42" s="405"/>
      <c r="T42" s="405"/>
      <c r="U42" s="405"/>
      <c r="V42" s="13"/>
    </row>
    <row r="43" spans="1:22" ht="36" x14ac:dyDescent="0.25">
      <c r="A43" s="441"/>
      <c r="B43" s="442"/>
      <c r="C43" s="484"/>
      <c r="D43" s="492"/>
      <c r="E43" s="236" t="s">
        <v>237</v>
      </c>
      <c r="F43" s="235" t="s">
        <v>238</v>
      </c>
      <c r="G43" s="205" t="s">
        <v>17</v>
      </c>
      <c r="H43" s="493"/>
      <c r="I43" s="443"/>
      <c r="J43" s="239">
        <v>1</v>
      </c>
      <c r="K43" s="279"/>
      <c r="L43" s="279"/>
      <c r="M43" s="248">
        <v>1</v>
      </c>
      <c r="N43" s="280"/>
      <c r="O43" s="280"/>
      <c r="P43" s="165">
        <f>ROUND(((M43/J43)*100),0)</f>
        <v>100</v>
      </c>
      <c r="Q43" s="164" t="str">
        <f>IF(P43&lt;=84,"DEFICIENTE",IF(P43&lt;=89,"REGULAR",IF(P43&lt;=94,"BUENO","MUY BUENO")))</f>
        <v>MUY BUENO</v>
      </c>
      <c r="R43" s="406"/>
      <c r="S43" s="406"/>
      <c r="T43" s="406"/>
      <c r="U43" s="406"/>
      <c r="V43" s="13"/>
    </row>
    <row r="44" spans="1:22" ht="18.75" x14ac:dyDescent="0.25">
      <c r="A44" s="436" t="s">
        <v>27</v>
      </c>
      <c r="B44" s="437"/>
      <c r="C44" s="437"/>
      <c r="D44" s="437"/>
      <c r="E44" s="437"/>
      <c r="F44" s="437"/>
      <c r="G44" s="437"/>
      <c r="H44" s="437"/>
      <c r="I44" s="437"/>
      <c r="J44" s="437"/>
      <c r="K44" s="437"/>
      <c r="L44" s="437"/>
      <c r="M44" s="437"/>
      <c r="N44" s="437"/>
      <c r="O44" s="437"/>
      <c r="P44" s="437"/>
      <c r="Q44" s="437"/>
      <c r="R44" s="437"/>
      <c r="S44" s="437"/>
      <c r="T44" s="437"/>
      <c r="U44" s="438"/>
      <c r="V44" s="13"/>
    </row>
    <row r="45" spans="1:22" x14ac:dyDescent="0.25">
      <c r="A45" s="160" t="s">
        <v>91</v>
      </c>
      <c r="B45" s="207"/>
      <c r="C45" s="207"/>
      <c r="D45" s="207"/>
      <c r="E45" s="207"/>
      <c r="F45" s="207"/>
      <c r="G45" s="207"/>
      <c r="H45" s="207"/>
      <c r="I45" s="207"/>
      <c r="J45" s="207"/>
      <c r="K45" s="207"/>
      <c r="L45" s="207"/>
      <c r="M45" s="207"/>
      <c r="N45" s="207"/>
      <c r="O45" s="207"/>
      <c r="P45" s="207"/>
      <c r="Q45" s="207"/>
      <c r="R45" s="208"/>
      <c r="S45" s="208"/>
      <c r="T45" s="209"/>
      <c r="U45" s="208"/>
      <c r="V45" s="13"/>
    </row>
    <row r="46" spans="1:22" ht="24" x14ac:dyDescent="0.25">
      <c r="A46" s="455" t="s">
        <v>12</v>
      </c>
      <c r="B46" s="456" t="s">
        <v>92</v>
      </c>
      <c r="C46" s="457" t="s">
        <v>150</v>
      </c>
      <c r="D46" s="458" t="s">
        <v>93</v>
      </c>
      <c r="E46" s="161" t="s">
        <v>151</v>
      </c>
      <c r="F46" s="162" t="s">
        <v>152</v>
      </c>
      <c r="G46" s="163" t="s">
        <v>153</v>
      </c>
      <c r="H46" s="459" t="s">
        <v>94</v>
      </c>
      <c r="I46" s="460" t="s">
        <v>95</v>
      </c>
      <c r="J46" s="240">
        <v>80</v>
      </c>
      <c r="K46" s="240"/>
      <c r="L46" s="240"/>
      <c r="M46" s="248">
        <v>74</v>
      </c>
      <c r="N46" s="280"/>
      <c r="O46" s="280"/>
      <c r="P46" s="165">
        <f>ROUND(((M46/J46)*100),0)</f>
        <v>93</v>
      </c>
      <c r="Q46" s="164" t="str">
        <f>IF(P46&lt;=84,"DEFICIENTE",IF(P46&lt;=89,"REGULAR",IF(P46&lt;=94,"BUENO","MUY BUENO")))</f>
        <v>BUENO</v>
      </c>
      <c r="R46" s="407">
        <f>J46</f>
        <v>80</v>
      </c>
      <c r="S46" s="410">
        <f>M46</f>
        <v>74</v>
      </c>
      <c r="T46" s="410">
        <f>ROUND(((S46/R46)*100),0)</f>
        <v>93</v>
      </c>
      <c r="U46" s="410" t="str">
        <f>IF(T46&lt;=84,"DEFICIENTE",IF(T46&lt;=89,"REGULAR",IF(T46&lt;=94,"BUENO","MUY BUENO")))</f>
        <v>BUENO</v>
      </c>
      <c r="V46" s="13"/>
    </row>
    <row r="47" spans="1:22" ht="48" x14ac:dyDescent="0.25">
      <c r="A47" s="455"/>
      <c r="B47" s="456"/>
      <c r="C47" s="457"/>
      <c r="D47" s="458"/>
      <c r="E47" s="166" t="s">
        <v>154</v>
      </c>
      <c r="F47" s="167" t="s">
        <v>142</v>
      </c>
      <c r="G47" s="168" t="s">
        <v>153</v>
      </c>
      <c r="H47" s="459"/>
      <c r="I47" s="460"/>
      <c r="J47" s="169"/>
      <c r="K47" s="277"/>
      <c r="L47" s="277"/>
      <c r="M47" s="170"/>
      <c r="N47" s="170"/>
      <c r="O47" s="170"/>
      <c r="P47" s="171"/>
      <c r="Q47" s="170"/>
      <c r="R47" s="408"/>
      <c r="S47" s="411"/>
      <c r="T47" s="411"/>
      <c r="U47" s="411"/>
      <c r="V47" s="13"/>
    </row>
    <row r="48" spans="1:22" ht="48" x14ac:dyDescent="0.25">
      <c r="A48" s="455"/>
      <c r="B48" s="456"/>
      <c r="C48" s="481" t="s">
        <v>155</v>
      </c>
      <c r="D48" s="489" t="s">
        <v>96</v>
      </c>
      <c r="E48" s="172" t="s">
        <v>143</v>
      </c>
      <c r="F48" s="173" t="s">
        <v>144</v>
      </c>
      <c r="G48" s="174" t="s">
        <v>145</v>
      </c>
      <c r="H48" s="482" t="s">
        <v>94</v>
      </c>
      <c r="I48" s="460"/>
      <c r="J48" s="169"/>
      <c r="K48" s="277"/>
      <c r="L48" s="277"/>
      <c r="M48" s="170"/>
      <c r="N48" s="170"/>
      <c r="O48" s="170"/>
      <c r="P48" s="171"/>
      <c r="Q48" s="170"/>
      <c r="R48" s="408"/>
      <c r="S48" s="411"/>
      <c r="T48" s="411"/>
      <c r="U48" s="411"/>
      <c r="V48" s="13"/>
    </row>
    <row r="49" spans="1:22" ht="36" x14ac:dyDescent="0.25">
      <c r="A49" s="455"/>
      <c r="B49" s="456"/>
      <c r="C49" s="481"/>
      <c r="D49" s="489"/>
      <c r="E49" s="172" t="s">
        <v>146</v>
      </c>
      <c r="F49" s="173" t="s">
        <v>147</v>
      </c>
      <c r="G49" s="174" t="s">
        <v>145</v>
      </c>
      <c r="H49" s="482"/>
      <c r="I49" s="460"/>
      <c r="J49" s="169"/>
      <c r="K49" s="277"/>
      <c r="L49" s="277"/>
      <c r="M49" s="170"/>
      <c r="N49" s="170"/>
      <c r="O49" s="170"/>
      <c r="P49" s="171"/>
      <c r="Q49" s="170"/>
      <c r="R49" s="408"/>
      <c r="S49" s="411"/>
      <c r="T49" s="411"/>
      <c r="U49" s="411"/>
      <c r="V49" s="13"/>
    </row>
    <row r="50" spans="1:22" ht="48" x14ac:dyDescent="0.25">
      <c r="A50" s="455"/>
      <c r="B50" s="456"/>
      <c r="C50" s="481"/>
      <c r="D50" s="489"/>
      <c r="E50" s="175" t="s">
        <v>148</v>
      </c>
      <c r="F50" s="176" t="s">
        <v>149</v>
      </c>
      <c r="G50" s="163" t="s">
        <v>145</v>
      </c>
      <c r="H50" s="482"/>
      <c r="I50" s="460"/>
      <c r="J50" s="239">
        <v>7</v>
      </c>
      <c r="K50" s="279"/>
      <c r="L50" s="279"/>
      <c r="M50" s="248">
        <v>24</v>
      </c>
      <c r="N50" s="280"/>
      <c r="O50" s="280"/>
      <c r="P50" s="165">
        <f>ROUND(((M50/J50)*100),0)</f>
        <v>343</v>
      </c>
      <c r="Q50" s="164" t="str">
        <f>IF(P50&lt;=84,"DEFICIENTE",IF(P50&lt;=89,"REGULAR",IF(P50&lt;=94,"BUENO","MUY BUENO")))</f>
        <v>MUY BUENO</v>
      </c>
      <c r="R50" s="409"/>
      <c r="S50" s="412"/>
      <c r="T50" s="412"/>
      <c r="U50" s="412"/>
      <c r="V50" s="13"/>
    </row>
    <row r="51" spans="1:22" ht="24" x14ac:dyDescent="0.25">
      <c r="A51" s="483" t="s">
        <v>14</v>
      </c>
      <c r="B51" s="456" t="s">
        <v>156</v>
      </c>
      <c r="C51" s="484" t="s">
        <v>157</v>
      </c>
      <c r="D51" s="458" t="s">
        <v>158</v>
      </c>
      <c r="E51" s="175" t="s">
        <v>159</v>
      </c>
      <c r="F51" s="177" t="s">
        <v>160</v>
      </c>
      <c r="G51" s="163" t="s">
        <v>161</v>
      </c>
      <c r="H51" s="459" t="s">
        <v>97</v>
      </c>
      <c r="I51" s="485" t="s">
        <v>98</v>
      </c>
      <c r="J51" s="433">
        <v>5</v>
      </c>
      <c r="K51" s="279"/>
      <c r="L51" s="279"/>
      <c r="M51" s="418">
        <v>0</v>
      </c>
      <c r="N51" s="528"/>
      <c r="O51" s="528"/>
      <c r="P51" s="434">
        <f>ROUND(((M51/J51)*100),0)</f>
        <v>0</v>
      </c>
      <c r="Q51" s="422" t="str">
        <f t="shared" ref="Q51" si="1">IF(P51&lt;=84,"DEFICIENTE",IF(P51&lt;=89,"REGULAR",IF(P51&lt;=94,"BUENO","MUY BUENO")))</f>
        <v>DEFICIENTE</v>
      </c>
      <c r="R51" s="398">
        <f>J51</f>
        <v>5</v>
      </c>
      <c r="S51" s="398">
        <f>M51</f>
        <v>0</v>
      </c>
      <c r="T51" s="400">
        <f>ROUND(((S51/R51)*100),0)</f>
        <v>0</v>
      </c>
      <c r="U51" s="400" t="str">
        <f>IF(T51&lt;=84,"DEFICIENTE",IF(T51&lt;=89,"REGULAR",IF(T51&lt;=94,"BUENO","MUY BUENO")))</f>
        <v>DEFICIENTE</v>
      </c>
      <c r="V51" s="13"/>
    </row>
    <row r="52" spans="1:22" ht="36" x14ac:dyDescent="0.25">
      <c r="A52" s="483"/>
      <c r="B52" s="456"/>
      <c r="C52" s="484"/>
      <c r="D52" s="458"/>
      <c r="E52" s="175" t="s">
        <v>162</v>
      </c>
      <c r="F52" s="177" t="s">
        <v>163</v>
      </c>
      <c r="G52" s="163" t="s">
        <v>164</v>
      </c>
      <c r="H52" s="459"/>
      <c r="I52" s="485"/>
      <c r="J52" s="433"/>
      <c r="K52" s="279"/>
      <c r="L52" s="279"/>
      <c r="M52" s="418"/>
      <c r="N52" s="531"/>
      <c r="O52" s="531"/>
      <c r="P52" s="435"/>
      <c r="Q52" s="422"/>
      <c r="R52" s="403"/>
      <c r="S52" s="403"/>
      <c r="T52" s="402"/>
      <c r="U52" s="402"/>
      <c r="V52" s="13"/>
    </row>
    <row r="53" spans="1:22" ht="36" x14ac:dyDescent="0.25">
      <c r="A53" s="483"/>
      <c r="B53" s="456"/>
      <c r="C53" s="484"/>
      <c r="D53" s="458"/>
      <c r="E53" s="175" t="s">
        <v>165</v>
      </c>
      <c r="F53" s="177" t="s">
        <v>166</v>
      </c>
      <c r="G53" s="163" t="s">
        <v>167</v>
      </c>
      <c r="H53" s="459"/>
      <c r="I53" s="485"/>
      <c r="J53" s="433"/>
      <c r="K53" s="279"/>
      <c r="L53" s="279"/>
      <c r="M53" s="418"/>
      <c r="N53" s="531"/>
      <c r="O53" s="531"/>
      <c r="P53" s="435"/>
      <c r="Q53" s="422"/>
      <c r="R53" s="403"/>
      <c r="S53" s="403"/>
      <c r="T53" s="402"/>
      <c r="U53" s="402"/>
      <c r="V53" s="13"/>
    </row>
    <row r="54" spans="1:22" ht="36" x14ac:dyDescent="0.25">
      <c r="A54" s="483"/>
      <c r="B54" s="456"/>
      <c r="C54" s="481" t="s">
        <v>168</v>
      </c>
      <c r="D54" s="477" t="s">
        <v>169</v>
      </c>
      <c r="E54" s="175" t="s">
        <v>170</v>
      </c>
      <c r="F54" s="177" t="s">
        <v>171</v>
      </c>
      <c r="G54" s="163" t="s">
        <v>172</v>
      </c>
      <c r="H54" s="482" t="s">
        <v>173</v>
      </c>
      <c r="I54" s="485"/>
      <c r="J54" s="433">
        <v>5</v>
      </c>
      <c r="K54" s="279"/>
      <c r="L54" s="279"/>
      <c r="M54" s="418">
        <v>5</v>
      </c>
      <c r="N54" s="280"/>
      <c r="O54" s="280"/>
      <c r="P54" s="421">
        <f>ROUND(((M54/J54)*100),0)</f>
        <v>100</v>
      </c>
      <c r="Q54" s="422" t="str">
        <f t="shared" ref="Q54" si="2">IF(P54&lt;=84,"DEFICIENTE",IF(P54&lt;=89,"REGULAR",IF(P54&lt;=94,"BUENO","MUY BUENO")))</f>
        <v>MUY BUENO</v>
      </c>
      <c r="R54" s="403"/>
      <c r="S54" s="403"/>
      <c r="T54" s="402"/>
      <c r="U54" s="402"/>
      <c r="V54" s="13"/>
    </row>
    <row r="55" spans="1:22" ht="48" x14ac:dyDescent="0.25">
      <c r="A55" s="483"/>
      <c r="B55" s="456"/>
      <c r="C55" s="481"/>
      <c r="D55" s="477"/>
      <c r="E55" s="175" t="s">
        <v>174</v>
      </c>
      <c r="F55" s="177" t="s">
        <v>175</v>
      </c>
      <c r="G55" s="163" t="s">
        <v>176</v>
      </c>
      <c r="H55" s="482"/>
      <c r="I55" s="485"/>
      <c r="J55" s="433"/>
      <c r="K55" s="279"/>
      <c r="L55" s="279"/>
      <c r="M55" s="418"/>
      <c r="N55" s="280"/>
      <c r="O55" s="280"/>
      <c r="P55" s="421"/>
      <c r="Q55" s="422"/>
      <c r="R55" s="403"/>
      <c r="S55" s="403"/>
      <c r="T55" s="402"/>
      <c r="U55" s="402"/>
      <c r="V55" s="13"/>
    </row>
    <row r="56" spans="1:22" ht="60" x14ac:dyDescent="0.25">
      <c r="A56" s="483"/>
      <c r="B56" s="456"/>
      <c r="C56" s="457" t="s">
        <v>177</v>
      </c>
      <c r="D56" s="480" t="s">
        <v>178</v>
      </c>
      <c r="E56" s="175" t="s">
        <v>179</v>
      </c>
      <c r="F56" s="177" t="s">
        <v>180</v>
      </c>
      <c r="G56" s="163" t="s">
        <v>176</v>
      </c>
      <c r="H56" s="459" t="s">
        <v>181</v>
      </c>
      <c r="I56" s="485"/>
      <c r="J56" s="433">
        <v>0</v>
      </c>
      <c r="K56" s="279"/>
      <c r="L56" s="279"/>
      <c r="M56" s="444">
        <v>0</v>
      </c>
      <c r="N56" s="284"/>
      <c r="O56" s="284"/>
      <c r="P56" s="421" t="e">
        <f>ROUND(((M56/J56)*100),0)</f>
        <v>#DIV/0!</v>
      </c>
      <c r="Q56" s="422" t="e">
        <f t="shared" ref="Q56" si="3">IF(P56&lt;=84,"DEFICIENTE",IF(P56&lt;=89,"REGULAR",IF(P56&lt;=94,"BUENO","MUY BUENO")))</f>
        <v>#DIV/0!</v>
      </c>
      <c r="R56" s="403"/>
      <c r="S56" s="403"/>
      <c r="T56" s="402"/>
      <c r="U56" s="402"/>
      <c r="V56" s="13"/>
    </row>
    <row r="57" spans="1:22" ht="36" x14ac:dyDescent="0.25">
      <c r="A57" s="483"/>
      <c r="B57" s="456"/>
      <c r="C57" s="457"/>
      <c r="D57" s="480"/>
      <c r="E57" s="175" t="s">
        <v>182</v>
      </c>
      <c r="F57" s="177" t="s">
        <v>183</v>
      </c>
      <c r="G57" s="163" t="s">
        <v>184</v>
      </c>
      <c r="H57" s="459"/>
      <c r="I57" s="485"/>
      <c r="J57" s="433"/>
      <c r="K57" s="279"/>
      <c r="L57" s="279"/>
      <c r="M57" s="444"/>
      <c r="N57" s="284"/>
      <c r="O57" s="284"/>
      <c r="P57" s="421"/>
      <c r="Q57" s="422"/>
      <c r="R57" s="399"/>
      <c r="S57" s="399"/>
      <c r="T57" s="401"/>
      <c r="U57" s="401"/>
      <c r="V57" s="13"/>
    </row>
    <row r="58" spans="1:22" ht="60" x14ac:dyDescent="0.25">
      <c r="A58" s="483" t="s">
        <v>15</v>
      </c>
      <c r="B58" s="475" t="s">
        <v>185</v>
      </c>
      <c r="C58" s="476" t="s">
        <v>186</v>
      </c>
      <c r="D58" s="477" t="s">
        <v>187</v>
      </c>
      <c r="E58" s="175" t="s">
        <v>188</v>
      </c>
      <c r="F58" s="178" t="s">
        <v>189</v>
      </c>
      <c r="G58" s="163" t="s">
        <v>190</v>
      </c>
      <c r="H58" s="478" t="s">
        <v>191</v>
      </c>
      <c r="I58" s="479" t="s">
        <v>99</v>
      </c>
      <c r="J58" s="433">
        <v>1</v>
      </c>
      <c r="K58" s="279"/>
      <c r="L58" s="279"/>
      <c r="M58" s="444">
        <v>1</v>
      </c>
      <c r="N58" s="284"/>
      <c r="O58" s="284"/>
      <c r="P58" s="421">
        <f>ROUND(((M58/J58)*100),0)</f>
        <v>100</v>
      </c>
      <c r="Q58" s="422" t="str">
        <f t="shared" ref="Q58" si="4">IF(P58&lt;=84,"DEFICIENTE",IF(P58&lt;=89,"REGULAR",IF(P58&lt;=94,"BUENO","MUY BUENO")))</f>
        <v>MUY BUENO</v>
      </c>
      <c r="R58" s="400">
        <f>J58</f>
        <v>1</v>
      </c>
      <c r="S58" s="400">
        <f>M58</f>
        <v>1</v>
      </c>
      <c r="T58" s="398">
        <f>ROUND(((S58/R58)*100),0)</f>
        <v>100</v>
      </c>
      <c r="U58" s="398" t="str">
        <f>IF(T58&lt;=84,"DEFICIENTE",IF(T58&lt;=89,"REGULAR",IF(T58&lt;=94,"BUENO","MUY BUENO")))</f>
        <v>MUY BUENO</v>
      </c>
      <c r="V58" s="13"/>
    </row>
    <row r="59" spans="1:22" ht="36" x14ac:dyDescent="0.25">
      <c r="A59" s="483"/>
      <c r="B59" s="475"/>
      <c r="C59" s="476"/>
      <c r="D59" s="477"/>
      <c r="E59" s="175" t="s">
        <v>192</v>
      </c>
      <c r="F59" s="178" t="s">
        <v>193</v>
      </c>
      <c r="G59" s="163" t="s">
        <v>194</v>
      </c>
      <c r="H59" s="478"/>
      <c r="I59" s="479"/>
      <c r="J59" s="433"/>
      <c r="K59" s="279"/>
      <c r="L59" s="279"/>
      <c r="M59" s="444"/>
      <c r="N59" s="284"/>
      <c r="O59" s="284"/>
      <c r="P59" s="421"/>
      <c r="Q59" s="422"/>
      <c r="R59" s="401"/>
      <c r="S59" s="401"/>
      <c r="T59" s="399"/>
      <c r="U59" s="399"/>
      <c r="V59" s="13"/>
    </row>
    <row r="60" spans="1:22" ht="60" x14ac:dyDescent="0.25">
      <c r="A60" s="483" t="s">
        <v>16</v>
      </c>
      <c r="B60" s="486" t="s">
        <v>195</v>
      </c>
      <c r="C60" s="179" t="s">
        <v>196</v>
      </c>
      <c r="D60" s="180" t="s">
        <v>197</v>
      </c>
      <c r="E60" s="175" t="s">
        <v>198</v>
      </c>
      <c r="F60" s="178" t="s">
        <v>199</v>
      </c>
      <c r="G60" s="181" t="s">
        <v>200</v>
      </c>
      <c r="H60" s="182" t="s">
        <v>100</v>
      </c>
      <c r="I60" s="485" t="s">
        <v>95</v>
      </c>
      <c r="J60" s="256">
        <v>0</v>
      </c>
      <c r="K60" s="279"/>
      <c r="L60" s="279"/>
      <c r="M60" s="248">
        <v>0</v>
      </c>
      <c r="N60" s="280"/>
      <c r="O60" s="280"/>
      <c r="P60" s="213" t="e">
        <f>ROUND(((M60/J60)*100),0)</f>
        <v>#DIV/0!</v>
      </c>
      <c r="Q60" s="164" t="e">
        <f t="shared" ref="Q60:Q63" si="5">IF(P60&lt;=84,"DEFICIENTE",IF(P60&lt;=89,"REGULAR",IF(P60&lt;=94,"BUENO","MUY BUENO")))</f>
        <v>#DIV/0!</v>
      </c>
      <c r="R60" s="398">
        <f>(J60+J61+J62)*40</f>
        <v>160</v>
      </c>
      <c r="S60" s="398">
        <f>(M60+M61+M62)*40</f>
        <v>0</v>
      </c>
      <c r="T60" s="398">
        <f>ROUND(((S60/R60)*100),0)</f>
        <v>0</v>
      </c>
      <c r="U60" s="398" t="str">
        <f>IF(T60&lt;=84,"DEFICIENTE",IF(T60&lt;=89,"REGULAR",IF(T60&lt;=94,"BUENO","MUY BUENO")))</f>
        <v>DEFICIENTE</v>
      </c>
      <c r="V60" s="13"/>
    </row>
    <row r="61" spans="1:22" ht="84" customHeight="1" x14ac:dyDescent="0.25">
      <c r="A61" s="483"/>
      <c r="B61" s="486"/>
      <c r="C61" s="183" t="s">
        <v>201</v>
      </c>
      <c r="D61" s="184" t="s">
        <v>202</v>
      </c>
      <c r="E61" s="175" t="s">
        <v>203</v>
      </c>
      <c r="F61" s="178" t="s">
        <v>204</v>
      </c>
      <c r="G61" s="181" t="s">
        <v>205</v>
      </c>
      <c r="H61" s="185" t="s">
        <v>101</v>
      </c>
      <c r="I61" s="485"/>
      <c r="J61" s="256">
        <v>3</v>
      </c>
      <c r="K61" s="279"/>
      <c r="L61" s="279"/>
      <c r="M61" s="269">
        <v>0</v>
      </c>
      <c r="N61" s="288"/>
      <c r="O61" s="288"/>
      <c r="P61" s="213">
        <f>ROUND(((M61/J61)*100),0)</f>
        <v>0</v>
      </c>
      <c r="Q61" s="164" t="str">
        <f t="shared" si="5"/>
        <v>DEFICIENTE</v>
      </c>
      <c r="R61" s="403"/>
      <c r="S61" s="403"/>
      <c r="T61" s="403"/>
      <c r="U61" s="403"/>
      <c r="V61" s="13"/>
    </row>
    <row r="62" spans="1:22" ht="96" customHeight="1" x14ac:dyDescent="0.25">
      <c r="A62" s="483"/>
      <c r="B62" s="486"/>
      <c r="C62" s="179" t="s">
        <v>206</v>
      </c>
      <c r="D62" s="180" t="s">
        <v>207</v>
      </c>
      <c r="E62" s="175" t="s">
        <v>208</v>
      </c>
      <c r="F62" s="178" t="s">
        <v>209</v>
      </c>
      <c r="G62" s="181" t="s">
        <v>210</v>
      </c>
      <c r="H62" s="186" t="s">
        <v>211</v>
      </c>
      <c r="I62" s="485"/>
      <c r="J62" s="256">
        <v>1</v>
      </c>
      <c r="K62" s="279"/>
      <c r="L62" s="279"/>
      <c r="M62" s="269">
        <v>0</v>
      </c>
      <c r="N62" s="288"/>
      <c r="O62" s="288"/>
      <c r="P62" s="213">
        <f>ROUND(((M62/J62)*100),0)</f>
        <v>0</v>
      </c>
      <c r="Q62" s="164" t="str">
        <f t="shared" si="5"/>
        <v>DEFICIENTE</v>
      </c>
      <c r="R62" s="399"/>
      <c r="S62" s="399"/>
      <c r="T62" s="399"/>
      <c r="U62" s="399"/>
      <c r="V62" s="13"/>
    </row>
    <row r="63" spans="1:22" ht="36" x14ac:dyDescent="0.25">
      <c r="A63" s="483" t="s">
        <v>102</v>
      </c>
      <c r="B63" s="486" t="s">
        <v>212</v>
      </c>
      <c r="C63" s="476" t="s">
        <v>213</v>
      </c>
      <c r="D63" s="477" t="s">
        <v>214</v>
      </c>
      <c r="E63" s="175" t="s">
        <v>215</v>
      </c>
      <c r="F63" s="178" t="s">
        <v>216</v>
      </c>
      <c r="G63" s="163" t="s">
        <v>217</v>
      </c>
      <c r="H63" s="487" t="s">
        <v>103</v>
      </c>
      <c r="I63" s="488" t="s">
        <v>104</v>
      </c>
      <c r="J63" s="433">
        <v>1</v>
      </c>
      <c r="K63" s="279"/>
      <c r="L63" s="279"/>
      <c r="M63" s="418">
        <v>0</v>
      </c>
      <c r="N63" s="280"/>
      <c r="O63" s="280"/>
      <c r="P63" s="421">
        <f>ROUND(((M63/J63)*100),0)</f>
        <v>0</v>
      </c>
      <c r="Q63" s="422" t="str">
        <f t="shared" si="5"/>
        <v>DEFICIENTE</v>
      </c>
      <c r="R63" s="404">
        <f>J63</f>
        <v>1</v>
      </c>
      <c r="S63" s="404">
        <f>M63</f>
        <v>0</v>
      </c>
      <c r="T63" s="404">
        <f>ROUND(((S63/R63)*100),0)</f>
        <v>0</v>
      </c>
      <c r="U63" s="404" t="str">
        <f>IF(T63&lt;=84,"DEFICIENTE",IF(T63&lt;=89,"REGULAR",IF(T63&lt;=94,"BUENO","MUY BUENO")))</f>
        <v>DEFICIENTE</v>
      </c>
      <c r="V63" s="13"/>
    </row>
    <row r="64" spans="1:22" ht="36" x14ac:dyDescent="0.25">
      <c r="A64" s="483"/>
      <c r="B64" s="486"/>
      <c r="C64" s="476"/>
      <c r="D64" s="477"/>
      <c r="E64" s="175" t="s">
        <v>218</v>
      </c>
      <c r="F64" s="178" t="s">
        <v>219</v>
      </c>
      <c r="G64" s="163" t="s">
        <v>220</v>
      </c>
      <c r="H64" s="487"/>
      <c r="I64" s="488"/>
      <c r="J64" s="433"/>
      <c r="K64" s="279"/>
      <c r="L64" s="279"/>
      <c r="M64" s="418"/>
      <c r="N64" s="280"/>
      <c r="O64" s="280"/>
      <c r="P64" s="421"/>
      <c r="Q64" s="422"/>
      <c r="R64" s="405"/>
      <c r="S64" s="405"/>
      <c r="T64" s="405"/>
      <c r="U64" s="405"/>
      <c r="V64" s="13"/>
    </row>
    <row r="65" spans="1:22" ht="76.5" x14ac:dyDescent="0.25">
      <c r="A65" s="483"/>
      <c r="B65" s="486"/>
      <c r="C65" s="179" t="s">
        <v>221</v>
      </c>
      <c r="D65" s="180" t="s">
        <v>222</v>
      </c>
      <c r="E65" s="187" t="s">
        <v>223</v>
      </c>
      <c r="F65" s="178" t="s">
        <v>224</v>
      </c>
      <c r="G65" s="181" t="s">
        <v>225</v>
      </c>
      <c r="H65" s="188" t="s">
        <v>105</v>
      </c>
      <c r="I65" s="488"/>
      <c r="J65" s="239">
        <v>1</v>
      </c>
      <c r="K65" s="279"/>
      <c r="L65" s="279"/>
      <c r="M65" s="248">
        <v>0</v>
      </c>
      <c r="N65" s="280"/>
      <c r="O65" s="280"/>
      <c r="P65" s="213">
        <f>ROUND(((M65/J65)*100),0)</f>
        <v>0</v>
      </c>
      <c r="Q65" s="164" t="str">
        <f t="shared" ref="Q65" si="6">IF(P65&lt;=84,"DEFICIENTE",IF(P65&lt;=89,"REGULAR",IF(P65&lt;=94,"BUENO","MUY BUENO")))</f>
        <v>DEFICIENTE</v>
      </c>
      <c r="R65" s="406"/>
      <c r="S65" s="406"/>
      <c r="T65" s="406"/>
      <c r="U65" s="406"/>
      <c r="V65" s="13"/>
    </row>
    <row r="66" spans="1:22" ht="16.5" x14ac:dyDescent="0.25">
      <c r="A66" s="189" t="s">
        <v>106</v>
      </c>
      <c r="B66" s="190"/>
      <c r="C66" s="191"/>
      <c r="D66" s="192"/>
      <c r="E66" s="193"/>
      <c r="F66" s="194"/>
      <c r="G66" s="195"/>
      <c r="H66" s="195"/>
      <c r="I66" s="196"/>
      <c r="J66" s="169"/>
      <c r="K66" s="277"/>
      <c r="L66" s="277"/>
      <c r="M66" s="164"/>
      <c r="N66" s="281"/>
      <c r="O66" s="281"/>
      <c r="P66" s="165"/>
      <c r="Q66" s="164"/>
      <c r="R66" s="197"/>
      <c r="S66" s="197"/>
      <c r="T66" s="197"/>
      <c r="U66" s="197"/>
      <c r="V66" s="13"/>
    </row>
    <row r="67" spans="1:22" ht="28.5" x14ac:dyDescent="0.25">
      <c r="A67" s="441" t="s">
        <v>226</v>
      </c>
      <c r="B67" s="442" t="s">
        <v>107</v>
      </c>
      <c r="C67" s="198" t="s">
        <v>227</v>
      </c>
      <c r="D67" s="199" t="s">
        <v>108</v>
      </c>
      <c r="E67" s="200" t="s">
        <v>228</v>
      </c>
      <c r="F67" s="201" t="s">
        <v>229</v>
      </c>
      <c r="G67" s="202" t="s">
        <v>94</v>
      </c>
      <c r="H67" s="203" t="s">
        <v>94</v>
      </c>
      <c r="I67" s="443" t="s">
        <v>109</v>
      </c>
      <c r="J67" s="239">
        <v>501</v>
      </c>
      <c r="K67" s="279"/>
      <c r="L67" s="279"/>
      <c r="M67" s="248">
        <v>613</v>
      </c>
      <c r="N67" s="280"/>
      <c r="O67" s="280"/>
      <c r="P67" s="165">
        <f>ROUND(((M67/J67)*100),0)</f>
        <v>122</v>
      </c>
      <c r="Q67" s="164" t="str">
        <f>IF(P67&lt;=84,"DEFICIENTE",IF(P67&lt;=89,"REGULAR",IF(P67&lt;=94,"BUENO","MUY BUENO")))</f>
        <v>MUY BUENO</v>
      </c>
      <c r="R67" s="204">
        <f>J67</f>
        <v>501</v>
      </c>
      <c r="S67" s="204">
        <f>M67</f>
        <v>613</v>
      </c>
      <c r="T67" s="204">
        <f>ROUND(((S67/R67)*100),0)</f>
        <v>122</v>
      </c>
      <c r="U67" s="204" t="str">
        <f>IF(T67&lt;=84,"DEFICIENTE",IF(T67&lt;=89,"REGULAR",IF(T67&lt;=94,"BUENO","MUY BUENO")))</f>
        <v>MUY BUENO</v>
      </c>
      <c r="V67" s="13"/>
    </row>
    <row r="68" spans="1:22" x14ac:dyDescent="0.25">
      <c r="A68" s="441"/>
      <c r="B68" s="442"/>
      <c r="C68" s="484" t="s">
        <v>230</v>
      </c>
      <c r="D68" s="492" t="s">
        <v>110</v>
      </c>
      <c r="E68" s="236" t="s">
        <v>231</v>
      </c>
      <c r="F68" s="235" t="s">
        <v>232</v>
      </c>
      <c r="G68" s="205" t="s">
        <v>17</v>
      </c>
      <c r="H68" s="493" t="s">
        <v>111</v>
      </c>
      <c r="I68" s="443"/>
      <c r="J68" s="239">
        <v>1</v>
      </c>
      <c r="K68" s="279"/>
      <c r="L68" s="279"/>
      <c r="M68" s="248">
        <v>1</v>
      </c>
      <c r="N68" s="280"/>
      <c r="O68" s="280"/>
      <c r="P68" s="165">
        <f>ROUND(((M68/J68)*100),0)</f>
        <v>100</v>
      </c>
      <c r="Q68" s="164" t="str">
        <f>IF(P68&lt;=84,"DEFICIENTE",IF(P68&lt;=89,"REGULAR",IF(P68&lt;=94,"BUENO","MUY BUENO")))</f>
        <v>MUY BUENO</v>
      </c>
      <c r="R68" s="404">
        <f>J68</f>
        <v>1</v>
      </c>
      <c r="S68" s="404">
        <f>M68</f>
        <v>1</v>
      </c>
      <c r="T68" s="404">
        <f>ROUND(((S68/R68)*100),0)</f>
        <v>100</v>
      </c>
      <c r="U68" s="404" t="str">
        <f>IF(T68&lt;=84,"DEFICIENTE",IF(T68&lt;=89,"REGULAR",IF(T68&lt;=94,"BUENO","MUY BUENO")))</f>
        <v>MUY BUENO</v>
      </c>
      <c r="V68" s="13"/>
    </row>
    <row r="69" spans="1:22" ht="24" x14ac:dyDescent="0.25">
      <c r="A69" s="441"/>
      <c r="B69" s="442"/>
      <c r="C69" s="484"/>
      <c r="D69" s="492"/>
      <c r="E69" s="236" t="s">
        <v>233</v>
      </c>
      <c r="F69" s="235" t="s">
        <v>234</v>
      </c>
      <c r="G69" s="205" t="s">
        <v>17</v>
      </c>
      <c r="H69" s="493"/>
      <c r="I69" s="443"/>
      <c r="J69" s="239">
        <v>3</v>
      </c>
      <c r="K69" s="279"/>
      <c r="L69" s="279"/>
      <c r="M69" s="248">
        <v>3</v>
      </c>
      <c r="N69" s="280"/>
      <c r="O69" s="280"/>
      <c r="P69" s="165">
        <f>ROUND(((M69/J69)*100),0)</f>
        <v>100</v>
      </c>
      <c r="Q69" s="164" t="str">
        <f>IF(P69&lt;=84,"DEFICIENTE",IF(P69&lt;=89,"REGULAR",IF(P69&lt;=94,"BUENO","MUY BUENO")))</f>
        <v>MUY BUENO</v>
      </c>
      <c r="R69" s="405"/>
      <c r="S69" s="405"/>
      <c r="T69" s="405"/>
      <c r="U69" s="405"/>
      <c r="V69" s="13"/>
    </row>
    <row r="70" spans="1:22" ht="36" x14ac:dyDescent="0.25">
      <c r="A70" s="441"/>
      <c r="B70" s="442"/>
      <c r="C70" s="484"/>
      <c r="D70" s="492"/>
      <c r="E70" s="236" t="s">
        <v>235</v>
      </c>
      <c r="F70" s="235" t="s">
        <v>236</v>
      </c>
      <c r="G70" s="205" t="s">
        <v>17</v>
      </c>
      <c r="H70" s="493"/>
      <c r="I70" s="443"/>
      <c r="J70" s="239">
        <v>0</v>
      </c>
      <c r="K70" s="279"/>
      <c r="L70" s="279"/>
      <c r="M70" s="248">
        <v>0</v>
      </c>
      <c r="N70" s="280"/>
      <c r="O70" s="280"/>
      <c r="P70" s="165" t="e">
        <f>ROUND(((M70/J70)*100),0)</f>
        <v>#DIV/0!</v>
      </c>
      <c r="Q70" s="164" t="e">
        <f>IF(P70&lt;=84,"DEFICIENTE",IF(P70&lt;=89,"REGULAR",IF(P70&lt;=94,"BUENO","MUY BUENO")))</f>
        <v>#DIV/0!</v>
      </c>
      <c r="R70" s="405"/>
      <c r="S70" s="405"/>
      <c r="T70" s="405"/>
      <c r="U70" s="405"/>
      <c r="V70" s="13"/>
    </row>
    <row r="71" spans="1:22" ht="36" x14ac:dyDescent="0.25">
      <c r="A71" s="441"/>
      <c r="B71" s="442"/>
      <c r="C71" s="484"/>
      <c r="D71" s="492"/>
      <c r="E71" s="236" t="s">
        <v>237</v>
      </c>
      <c r="F71" s="235" t="s">
        <v>238</v>
      </c>
      <c r="G71" s="205" t="s">
        <v>17</v>
      </c>
      <c r="H71" s="493"/>
      <c r="I71" s="443"/>
      <c r="J71" s="239">
        <v>1</v>
      </c>
      <c r="K71" s="279"/>
      <c r="L71" s="279"/>
      <c r="M71" s="248">
        <v>1</v>
      </c>
      <c r="N71" s="280"/>
      <c r="O71" s="280"/>
      <c r="P71" s="165">
        <f>ROUND(((M71/J71)*100),0)</f>
        <v>100</v>
      </c>
      <c r="Q71" s="164" t="str">
        <f>IF(P71&lt;=84,"DEFICIENTE",IF(P71&lt;=89,"REGULAR",IF(P71&lt;=94,"BUENO","MUY BUENO")))</f>
        <v>MUY BUENO</v>
      </c>
      <c r="R71" s="406"/>
      <c r="S71" s="406"/>
      <c r="T71" s="406"/>
      <c r="U71" s="406"/>
      <c r="V71" s="13"/>
    </row>
    <row r="72" spans="1:22" ht="18.75" x14ac:dyDescent="0.25">
      <c r="A72" s="436" t="s">
        <v>28</v>
      </c>
      <c r="B72" s="437"/>
      <c r="C72" s="437"/>
      <c r="D72" s="437"/>
      <c r="E72" s="437"/>
      <c r="F72" s="437"/>
      <c r="G72" s="437"/>
      <c r="H72" s="437"/>
      <c r="I72" s="437"/>
      <c r="J72" s="437"/>
      <c r="K72" s="437"/>
      <c r="L72" s="437"/>
      <c r="M72" s="437"/>
      <c r="N72" s="437"/>
      <c r="O72" s="437"/>
      <c r="P72" s="437"/>
      <c r="Q72" s="437"/>
      <c r="R72" s="437"/>
      <c r="S72" s="437"/>
      <c r="T72" s="437"/>
      <c r="U72" s="438"/>
      <c r="V72" s="13"/>
    </row>
    <row r="73" spans="1:22" x14ac:dyDescent="0.25">
      <c r="A73" s="210" t="s">
        <v>91</v>
      </c>
      <c r="B73" s="207"/>
      <c r="C73" s="207"/>
      <c r="D73" s="207"/>
      <c r="E73" s="207"/>
      <c r="F73" s="207"/>
      <c r="G73" s="207"/>
      <c r="H73" s="207"/>
      <c r="I73" s="207"/>
      <c r="J73" s="207"/>
      <c r="K73" s="207"/>
      <c r="L73" s="207"/>
      <c r="M73" s="207"/>
      <c r="N73" s="207"/>
      <c r="O73" s="207"/>
      <c r="P73" s="207"/>
      <c r="Q73" s="207"/>
      <c r="R73" s="208"/>
      <c r="S73" s="208"/>
      <c r="T73" s="209"/>
      <c r="U73" s="208"/>
      <c r="V73" s="13"/>
    </row>
    <row r="74" spans="1:22" ht="24" x14ac:dyDescent="0.25">
      <c r="A74" s="455" t="s">
        <v>12</v>
      </c>
      <c r="B74" s="456" t="s">
        <v>92</v>
      </c>
      <c r="C74" s="457" t="s">
        <v>150</v>
      </c>
      <c r="D74" s="458" t="s">
        <v>93</v>
      </c>
      <c r="E74" s="161" t="s">
        <v>151</v>
      </c>
      <c r="F74" s="162" t="s">
        <v>152</v>
      </c>
      <c r="G74" s="163" t="s">
        <v>153</v>
      </c>
      <c r="H74" s="459" t="s">
        <v>94</v>
      </c>
      <c r="I74" s="460" t="s">
        <v>95</v>
      </c>
      <c r="J74" s="240">
        <v>70</v>
      </c>
      <c r="K74" s="240"/>
      <c r="L74" s="240"/>
      <c r="M74" s="248">
        <v>70</v>
      </c>
      <c r="N74" s="280"/>
      <c r="O74" s="280"/>
      <c r="P74" s="165">
        <f>ROUND(((M74/J74)*100),0)</f>
        <v>100</v>
      </c>
      <c r="Q74" s="164" t="str">
        <f>IF(P74&lt;=84,"DEFICIENTE",IF(P74&lt;=89,"REGULAR",IF(P74&lt;=94,"BUENO","MUY BUENO")))</f>
        <v>MUY BUENO</v>
      </c>
      <c r="R74" s="407">
        <f>J74</f>
        <v>70</v>
      </c>
      <c r="S74" s="410">
        <f>M74</f>
        <v>70</v>
      </c>
      <c r="T74" s="410">
        <f>ROUND(((S74/R74)*100),0)</f>
        <v>100</v>
      </c>
      <c r="U74" s="410" t="str">
        <f>IF(T74&lt;=84,"DEFICIENTE",IF(T74&lt;=89,"REGULAR",IF(T74&lt;=94,"BUENO","MUY BUENO")))</f>
        <v>MUY BUENO</v>
      </c>
      <c r="V74" s="13"/>
    </row>
    <row r="75" spans="1:22" ht="48" x14ac:dyDescent="0.25">
      <c r="A75" s="455"/>
      <c r="B75" s="456"/>
      <c r="C75" s="457"/>
      <c r="D75" s="458"/>
      <c r="E75" s="166" t="s">
        <v>154</v>
      </c>
      <c r="F75" s="167" t="s">
        <v>142</v>
      </c>
      <c r="G75" s="168" t="s">
        <v>153</v>
      </c>
      <c r="H75" s="459"/>
      <c r="I75" s="460"/>
      <c r="J75" s="169"/>
      <c r="K75" s="277"/>
      <c r="L75" s="277"/>
      <c r="M75" s="170"/>
      <c r="N75" s="170"/>
      <c r="O75" s="170"/>
      <c r="P75" s="171"/>
      <c r="Q75" s="170"/>
      <c r="R75" s="408"/>
      <c r="S75" s="411"/>
      <c r="T75" s="411"/>
      <c r="U75" s="411"/>
      <c r="V75" s="13"/>
    </row>
    <row r="76" spans="1:22" ht="48" x14ac:dyDescent="0.25">
      <c r="A76" s="455"/>
      <c r="B76" s="456"/>
      <c r="C76" s="481" t="s">
        <v>155</v>
      </c>
      <c r="D76" s="489" t="s">
        <v>96</v>
      </c>
      <c r="E76" s="172" t="s">
        <v>143</v>
      </c>
      <c r="F76" s="173" t="s">
        <v>144</v>
      </c>
      <c r="G76" s="174" t="s">
        <v>145</v>
      </c>
      <c r="H76" s="482" t="s">
        <v>94</v>
      </c>
      <c r="I76" s="460"/>
      <c r="J76" s="169"/>
      <c r="K76" s="277"/>
      <c r="L76" s="277"/>
      <c r="M76" s="170"/>
      <c r="N76" s="170"/>
      <c r="O76" s="170"/>
      <c r="P76" s="171"/>
      <c r="Q76" s="170"/>
      <c r="R76" s="408"/>
      <c r="S76" s="411"/>
      <c r="T76" s="411"/>
      <c r="U76" s="411"/>
      <c r="V76" s="13"/>
    </row>
    <row r="77" spans="1:22" ht="36" x14ac:dyDescent="0.25">
      <c r="A77" s="455"/>
      <c r="B77" s="456"/>
      <c r="C77" s="481"/>
      <c r="D77" s="489"/>
      <c r="E77" s="172" t="s">
        <v>146</v>
      </c>
      <c r="F77" s="173" t="s">
        <v>147</v>
      </c>
      <c r="G77" s="174" t="s">
        <v>145</v>
      </c>
      <c r="H77" s="482"/>
      <c r="I77" s="460"/>
      <c r="J77" s="169"/>
      <c r="K77" s="277"/>
      <c r="L77" s="277"/>
      <c r="M77" s="170"/>
      <c r="N77" s="170"/>
      <c r="O77" s="170"/>
      <c r="P77" s="171"/>
      <c r="Q77" s="170"/>
      <c r="R77" s="408"/>
      <c r="S77" s="411"/>
      <c r="T77" s="411"/>
      <c r="U77" s="411"/>
      <c r="V77" s="13"/>
    </row>
    <row r="78" spans="1:22" ht="48" x14ac:dyDescent="0.25">
      <c r="A78" s="455"/>
      <c r="B78" s="456"/>
      <c r="C78" s="481"/>
      <c r="D78" s="489"/>
      <c r="E78" s="175" t="s">
        <v>148</v>
      </c>
      <c r="F78" s="176" t="s">
        <v>149</v>
      </c>
      <c r="G78" s="163" t="s">
        <v>145</v>
      </c>
      <c r="H78" s="482"/>
      <c r="I78" s="460"/>
      <c r="J78" s="240">
        <v>7</v>
      </c>
      <c r="K78" s="240"/>
      <c r="L78" s="240"/>
      <c r="M78" s="248">
        <v>20</v>
      </c>
      <c r="N78" s="280"/>
      <c r="O78" s="280"/>
      <c r="P78" s="165">
        <f>ROUND(((M78/J78)*100),0)</f>
        <v>286</v>
      </c>
      <c r="Q78" s="164" t="str">
        <f>IF(P78&lt;=84,"DEFICIENTE",IF(P78&lt;=89,"REGULAR",IF(P78&lt;=94,"BUENO","MUY BUENO")))</f>
        <v>MUY BUENO</v>
      </c>
      <c r="R78" s="409"/>
      <c r="S78" s="412"/>
      <c r="T78" s="412"/>
      <c r="U78" s="412"/>
      <c r="V78" s="13"/>
    </row>
    <row r="79" spans="1:22" ht="24" x14ac:dyDescent="0.25">
      <c r="A79" s="483" t="s">
        <v>14</v>
      </c>
      <c r="B79" s="456" t="s">
        <v>156</v>
      </c>
      <c r="C79" s="484" t="s">
        <v>157</v>
      </c>
      <c r="D79" s="458" t="s">
        <v>158</v>
      </c>
      <c r="E79" s="175" t="s">
        <v>159</v>
      </c>
      <c r="F79" s="177" t="s">
        <v>160</v>
      </c>
      <c r="G79" s="163" t="s">
        <v>161</v>
      </c>
      <c r="H79" s="459" t="s">
        <v>97</v>
      </c>
      <c r="I79" s="485" t="s">
        <v>98</v>
      </c>
      <c r="J79" s="433">
        <v>2</v>
      </c>
      <c r="K79" s="279"/>
      <c r="L79" s="279"/>
      <c r="M79" s="418">
        <v>15</v>
      </c>
      <c r="N79" s="528"/>
      <c r="O79" s="528"/>
      <c r="P79" s="434">
        <f>ROUND(((M79/J79)*100),0)</f>
        <v>750</v>
      </c>
      <c r="Q79" s="422" t="str">
        <f t="shared" ref="Q79" si="7">IF(P79&lt;=84,"DEFICIENTE",IF(P79&lt;=89,"REGULAR",IF(P79&lt;=94,"BUENO","MUY BUENO")))</f>
        <v>MUY BUENO</v>
      </c>
      <c r="R79" s="398">
        <f>J79</f>
        <v>2</v>
      </c>
      <c r="S79" s="398">
        <f>M79</f>
        <v>15</v>
      </c>
      <c r="T79" s="400">
        <f>ROUND(((S79/R79)*100),0)</f>
        <v>750</v>
      </c>
      <c r="U79" s="400" t="str">
        <f>IF(T79&lt;=84,"DEFICIENTE",IF(T79&lt;=89,"REGULAR",IF(T79&lt;=94,"BUENO","MUY BUENO")))</f>
        <v>MUY BUENO</v>
      </c>
      <c r="V79" s="13"/>
    </row>
    <row r="80" spans="1:22" ht="36" x14ac:dyDescent="0.25">
      <c r="A80" s="483"/>
      <c r="B80" s="456"/>
      <c r="C80" s="484"/>
      <c r="D80" s="458"/>
      <c r="E80" s="175" t="s">
        <v>162</v>
      </c>
      <c r="F80" s="177" t="s">
        <v>163</v>
      </c>
      <c r="G80" s="163" t="s">
        <v>164</v>
      </c>
      <c r="H80" s="459"/>
      <c r="I80" s="485"/>
      <c r="J80" s="433"/>
      <c r="K80" s="279"/>
      <c r="L80" s="279"/>
      <c r="M80" s="418"/>
      <c r="N80" s="531"/>
      <c r="O80" s="531"/>
      <c r="P80" s="435"/>
      <c r="Q80" s="422"/>
      <c r="R80" s="403"/>
      <c r="S80" s="403"/>
      <c r="T80" s="402"/>
      <c r="U80" s="402"/>
      <c r="V80" s="13"/>
    </row>
    <row r="81" spans="1:22" ht="40.5" customHeight="1" x14ac:dyDescent="0.25">
      <c r="A81" s="483"/>
      <c r="B81" s="456"/>
      <c r="C81" s="484"/>
      <c r="D81" s="458"/>
      <c r="E81" s="175" t="s">
        <v>165</v>
      </c>
      <c r="F81" s="177" t="s">
        <v>166</v>
      </c>
      <c r="G81" s="163" t="s">
        <v>167</v>
      </c>
      <c r="H81" s="459"/>
      <c r="I81" s="485"/>
      <c r="J81" s="433"/>
      <c r="K81" s="279"/>
      <c r="L81" s="279"/>
      <c r="M81" s="418"/>
      <c r="N81" s="531"/>
      <c r="O81" s="531"/>
      <c r="P81" s="435"/>
      <c r="Q81" s="422"/>
      <c r="R81" s="403"/>
      <c r="S81" s="403"/>
      <c r="T81" s="402"/>
      <c r="U81" s="402"/>
      <c r="V81" s="13"/>
    </row>
    <row r="82" spans="1:22" ht="36" x14ac:dyDescent="0.25">
      <c r="A82" s="483"/>
      <c r="B82" s="456"/>
      <c r="C82" s="481" t="s">
        <v>168</v>
      </c>
      <c r="D82" s="477" t="s">
        <v>169</v>
      </c>
      <c r="E82" s="175" t="s">
        <v>170</v>
      </c>
      <c r="F82" s="177" t="s">
        <v>171</v>
      </c>
      <c r="G82" s="163" t="s">
        <v>172</v>
      </c>
      <c r="H82" s="482" t="s">
        <v>173</v>
      </c>
      <c r="I82" s="485"/>
      <c r="J82" s="433">
        <v>2</v>
      </c>
      <c r="K82" s="279"/>
      <c r="L82" s="279"/>
      <c r="M82" s="418">
        <v>2</v>
      </c>
      <c r="N82" s="280"/>
      <c r="O82" s="280"/>
      <c r="P82" s="421">
        <f>ROUND(((M82/J82)*100),0)</f>
        <v>100</v>
      </c>
      <c r="Q82" s="422" t="str">
        <f t="shared" ref="Q82" si="8">IF(P82&lt;=84,"DEFICIENTE",IF(P82&lt;=89,"REGULAR",IF(P82&lt;=94,"BUENO","MUY BUENO")))</f>
        <v>MUY BUENO</v>
      </c>
      <c r="R82" s="403"/>
      <c r="S82" s="403"/>
      <c r="T82" s="402"/>
      <c r="U82" s="402"/>
      <c r="V82" s="13"/>
    </row>
    <row r="83" spans="1:22" ht="48" x14ac:dyDescent="0.25">
      <c r="A83" s="483"/>
      <c r="B83" s="456"/>
      <c r="C83" s="481"/>
      <c r="D83" s="477"/>
      <c r="E83" s="175" t="s">
        <v>174</v>
      </c>
      <c r="F83" s="177" t="s">
        <v>175</v>
      </c>
      <c r="G83" s="163" t="s">
        <v>176</v>
      </c>
      <c r="H83" s="482"/>
      <c r="I83" s="485"/>
      <c r="J83" s="433"/>
      <c r="K83" s="279"/>
      <c r="L83" s="279"/>
      <c r="M83" s="418"/>
      <c r="N83" s="280"/>
      <c r="O83" s="280"/>
      <c r="P83" s="421"/>
      <c r="Q83" s="422"/>
      <c r="R83" s="403"/>
      <c r="S83" s="403"/>
      <c r="T83" s="402"/>
      <c r="U83" s="402"/>
      <c r="V83" s="13"/>
    </row>
    <row r="84" spans="1:22" ht="60" x14ac:dyDescent="0.25">
      <c r="A84" s="483"/>
      <c r="B84" s="456"/>
      <c r="C84" s="457" t="s">
        <v>177</v>
      </c>
      <c r="D84" s="480" t="s">
        <v>178</v>
      </c>
      <c r="E84" s="175" t="s">
        <v>179</v>
      </c>
      <c r="F84" s="177" t="s">
        <v>180</v>
      </c>
      <c r="G84" s="163" t="s">
        <v>176</v>
      </c>
      <c r="H84" s="459" t="s">
        <v>181</v>
      </c>
      <c r="I84" s="485"/>
      <c r="J84" s="494">
        <v>0</v>
      </c>
      <c r="K84" s="291"/>
      <c r="L84" s="291"/>
      <c r="M84" s="418">
        <v>0</v>
      </c>
      <c r="N84" s="280"/>
      <c r="O84" s="280"/>
      <c r="P84" s="421" t="e">
        <f>ROUND(((M84/J84)*100),0)</f>
        <v>#DIV/0!</v>
      </c>
      <c r="Q84" s="422" t="e">
        <f t="shared" ref="Q84" si="9">IF(P84&lt;=84,"DEFICIENTE",IF(P84&lt;=89,"REGULAR",IF(P84&lt;=94,"BUENO","MUY BUENO")))</f>
        <v>#DIV/0!</v>
      </c>
      <c r="R84" s="403"/>
      <c r="S84" s="403"/>
      <c r="T84" s="402"/>
      <c r="U84" s="402"/>
      <c r="V84" s="13"/>
    </row>
    <row r="85" spans="1:22" ht="36" x14ac:dyDescent="0.25">
      <c r="A85" s="483"/>
      <c r="B85" s="456"/>
      <c r="C85" s="457"/>
      <c r="D85" s="480"/>
      <c r="E85" s="175" t="s">
        <v>182</v>
      </c>
      <c r="F85" s="177" t="s">
        <v>183</v>
      </c>
      <c r="G85" s="163" t="s">
        <v>184</v>
      </c>
      <c r="H85" s="459"/>
      <c r="I85" s="485"/>
      <c r="J85" s="495"/>
      <c r="K85" s="292"/>
      <c r="L85" s="292"/>
      <c r="M85" s="418"/>
      <c r="N85" s="280"/>
      <c r="O85" s="280"/>
      <c r="P85" s="421"/>
      <c r="Q85" s="422"/>
      <c r="R85" s="399"/>
      <c r="S85" s="399"/>
      <c r="T85" s="401"/>
      <c r="U85" s="401"/>
      <c r="V85" s="13"/>
    </row>
    <row r="86" spans="1:22" ht="60" x14ac:dyDescent="0.25">
      <c r="A86" s="483" t="s">
        <v>15</v>
      </c>
      <c r="B86" s="475" t="s">
        <v>185</v>
      </c>
      <c r="C86" s="476" t="s">
        <v>186</v>
      </c>
      <c r="D86" s="477" t="s">
        <v>187</v>
      </c>
      <c r="E86" s="175" t="s">
        <v>188</v>
      </c>
      <c r="F86" s="178" t="s">
        <v>189</v>
      </c>
      <c r="G86" s="163" t="s">
        <v>190</v>
      </c>
      <c r="H86" s="478" t="s">
        <v>191</v>
      </c>
      <c r="I86" s="479" t="s">
        <v>99</v>
      </c>
      <c r="J86" s="433">
        <v>1</v>
      </c>
      <c r="K86" s="279"/>
      <c r="L86" s="279"/>
      <c r="M86" s="445">
        <v>1</v>
      </c>
      <c r="N86" s="288"/>
      <c r="O86" s="288"/>
      <c r="P86" s="421">
        <f>ROUND(((M86/J86)*100),0)</f>
        <v>100</v>
      </c>
      <c r="Q86" s="422" t="str">
        <f t="shared" ref="Q86" si="10">IF(P86&lt;=84,"DEFICIENTE",IF(P86&lt;=89,"REGULAR",IF(P86&lt;=94,"BUENO","MUY BUENO")))</f>
        <v>MUY BUENO</v>
      </c>
      <c r="R86" s="400">
        <f>J86</f>
        <v>1</v>
      </c>
      <c r="S86" s="400">
        <f>M86</f>
        <v>1</v>
      </c>
      <c r="T86" s="398">
        <f>ROUND(((S86/R86)*100),0)</f>
        <v>100</v>
      </c>
      <c r="U86" s="398" t="str">
        <f>IF(T86&lt;=84,"DEFICIENTE",IF(T86&lt;=89,"REGULAR",IF(T86&lt;=94,"BUENO","MUY BUENO")))</f>
        <v>MUY BUENO</v>
      </c>
      <c r="V86" s="13"/>
    </row>
    <row r="87" spans="1:22" ht="36" x14ac:dyDescent="0.25">
      <c r="A87" s="483"/>
      <c r="B87" s="475"/>
      <c r="C87" s="476"/>
      <c r="D87" s="477"/>
      <c r="E87" s="175" t="s">
        <v>192</v>
      </c>
      <c r="F87" s="178" t="s">
        <v>193</v>
      </c>
      <c r="G87" s="163" t="s">
        <v>194</v>
      </c>
      <c r="H87" s="478"/>
      <c r="I87" s="479"/>
      <c r="J87" s="433"/>
      <c r="K87" s="279"/>
      <c r="L87" s="279"/>
      <c r="M87" s="445"/>
      <c r="N87" s="288"/>
      <c r="O87" s="288"/>
      <c r="P87" s="421"/>
      <c r="Q87" s="422"/>
      <c r="R87" s="401"/>
      <c r="S87" s="401"/>
      <c r="T87" s="399"/>
      <c r="U87" s="399"/>
      <c r="V87" s="13"/>
    </row>
    <row r="88" spans="1:22" ht="60" x14ac:dyDescent="0.25">
      <c r="A88" s="483" t="s">
        <v>16</v>
      </c>
      <c r="B88" s="486" t="s">
        <v>195</v>
      </c>
      <c r="C88" s="179" t="s">
        <v>196</v>
      </c>
      <c r="D88" s="180" t="s">
        <v>197</v>
      </c>
      <c r="E88" s="175" t="s">
        <v>198</v>
      </c>
      <c r="F88" s="178" t="s">
        <v>199</v>
      </c>
      <c r="G88" s="181" t="s">
        <v>200</v>
      </c>
      <c r="H88" s="182" t="s">
        <v>100</v>
      </c>
      <c r="I88" s="485" t="s">
        <v>95</v>
      </c>
      <c r="J88" s="256">
        <v>5</v>
      </c>
      <c r="K88" s="279"/>
      <c r="L88" s="279"/>
      <c r="M88" s="539">
        <v>0</v>
      </c>
      <c r="N88" s="288"/>
      <c r="O88" s="288"/>
      <c r="P88" s="213">
        <f>ROUND(((M88/J88)*100),0)</f>
        <v>0</v>
      </c>
      <c r="Q88" s="164" t="str">
        <f t="shared" ref="Q88:Q91" si="11">IF(P88&lt;=84,"DEFICIENTE",IF(P88&lt;=89,"REGULAR",IF(P88&lt;=94,"BUENO","MUY BUENO")))</f>
        <v>DEFICIENTE</v>
      </c>
      <c r="R88" s="398">
        <f>(J88+J89+J90)*40</f>
        <v>360</v>
      </c>
      <c r="S88" s="398">
        <f>(M88+M89+M90)*40</f>
        <v>0</v>
      </c>
      <c r="T88" s="398">
        <f>ROUND(((S88/R88)*100),0)</f>
        <v>0</v>
      </c>
      <c r="U88" s="398" t="str">
        <f>IF(T88&lt;=84,"DEFICIENTE",IF(T88&lt;=89,"REGULAR",IF(T88&lt;=94,"BUENO","MUY BUENO")))</f>
        <v>DEFICIENTE</v>
      </c>
      <c r="V88" s="13"/>
    </row>
    <row r="89" spans="1:22" ht="84" customHeight="1" x14ac:dyDescent="0.25">
      <c r="A89" s="483"/>
      <c r="B89" s="486"/>
      <c r="C89" s="183" t="s">
        <v>201</v>
      </c>
      <c r="D89" s="184" t="s">
        <v>202</v>
      </c>
      <c r="E89" s="175" t="s">
        <v>203</v>
      </c>
      <c r="F89" s="178" t="s">
        <v>204</v>
      </c>
      <c r="G89" s="181" t="s">
        <v>205</v>
      </c>
      <c r="H89" s="185" t="s">
        <v>101</v>
      </c>
      <c r="I89" s="485"/>
      <c r="J89" s="256">
        <v>3</v>
      </c>
      <c r="K89" s="279"/>
      <c r="L89" s="279"/>
      <c r="M89" s="269">
        <v>0</v>
      </c>
      <c r="N89" s="288"/>
      <c r="O89" s="288"/>
      <c r="P89" s="213">
        <f>ROUND(((M89/J89)*100),0)</f>
        <v>0</v>
      </c>
      <c r="Q89" s="164" t="str">
        <f t="shared" si="11"/>
        <v>DEFICIENTE</v>
      </c>
      <c r="R89" s="403"/>
      <c r="S89" s="403"/>
      <c r="T89" s="403"/>
      <c r="U89" s="403"/>
      <c r="V89" s="13"/>
    </row>
    <row r="90" spans="1:22" ht="96" customHeight="1" x14ac:dyDescent="0.25">
      <c r="A90" s="483"/>
      <c r="B90" s="486"/>
      <c r="C90" s="179" t="s">
        <v>206</v>
      </c>
      <c r="D90" s="180" t="s">
        <v>207</v>
      </c>
      <c r="E90" s="175" t="s">
        <v>208</v>
      </c>
      <c r="F90" s="178" t="s">
        <v>209</v>
      </c>
      <c r="G90" s="181" t="s">
        <v>210</v>
      </c>
      <c r="H90" s="186" t="s">
        <v>211</v>
      </c>
      <c r="I90" s="485"/>
      <c r="J90" s="256">
        <v>1</v>
      </c>
      <c r="K90" s="279"/>
      <c r="L90" s="279"/>
      <c r="M90" s="269">
        <v>0</v>
      </c>
      <c r="N90" s="288"/>
      <c r="O90" s="288"/>
      <c r="P90" s="213">
        <f>ROUND(((M90/J90)*100),0)</f>
        <v>0</v>
      </c>
      <c r="Q90" s="164" t="str">
        <f t="shared" si="11"/>
        <v>DEFICIENTE</v>
      </c>
      <c r="R90" s="399"/>
      <c r="S90" s="399"/>
      <c r="T90" s="399"/>
      <c r="U90" s="399"/>
      <c r="V90" s="13"/>
    </row>
    <row r="91" spans="1:22" ht="36" x14ac:dyDescent="0.25">
      <c r="A91" s="483" t="s">
        <v>102</v>
      </c>
      <c r="B91" s="486" t="s">
        <v>212</v>
      </c>
      <c r="C91" s="476" t="s">
        <v>213</v>
      </c>
      <c r="D91" s="477" t="s">
        <v>214</v>
      </c>
      <c r="E91" s="175" t="s">
        <v>215</v>
      </c>
      <c r="F91" s="178" t="s">
        <v>216</v>
      </c>
      <c r="G91" s="163" t="s">
        <v>217</v>
      </c>
      <c r="H91" s="487" t="s">
        <v>103</v>
      </c>
      <c r="I91" s="488" t="s">
        <v>104</v>
      </c>
      <c r="J91" s="494">
        <v>0</v>
      </c>
      <c r="K91" s="291"/>
      <c r="L91" s="291"/>
      <c r="M91" s="418">
        <v>0</v>
      </c>
      <c r="N91" s="280"/>
      <c r="O91" s="280"/>
      <c r="P91" s="421" t="e">
        <f>ROUND(((M91/J91)*100),0)</f>
        <v>#DIV/0!</v>
      </c>
      <c r="Q91" s="422" t="e">
        <f t="shared" si="11"/>
        <v>#DIV/0!</v>
      </c>
      <c r="R91" s="404">
        <f>J91</f>
        <v>0</v>
      </c>
      <c r="S91" s="404">
        <f>M91</f>
        <v>0</v>
      </c>
      <c r="T91" s="404" t="e">
        <f>ROUND(((S91/R91)*100),0)</f>
        <v>#DIV/0!</v>
      </c>
      <c r="U91" s="404" t="e">
        <f>IF(T91&lt;=84,"DEFICIENTE",IF(T91&lt;=89,"REGULAR",IF(T91&lt;=94,"BUENO","MUY BUENO")))</f>
        <v>#DIV/0!</v>
      </c>
      <c r="V91" s="13"/>
    </row>
    <row r="92" spans="1:22" ht="36" x14ac:dyDescent="0.25">
      <c r="A92" s="483"/>
      <c r="B92" s="486"/>
      <c r="C92" s="476"/>
      <c r="D92" s="477"/>
      <c r="E92" s="175" t="s">
        <v>218</v>
      </c>
      <c r="F92" s="178" t="s">
        <v>219</v>
      </c>
      <c r="G92" s="163" t="s">
        <v>220</v>
      </c>
      <c r="H92" s="487"/>
      <c r="I92" s="488"/>
      <c r="J92" s="495"/>
      <c r="K92" s="292"/>
      <c r="L92" s="292"/>
      <c r="M92" s="418"/>
      <c r="N92" s="280"/>
      <c r="O92" s="280"/>
      <c r="P92" s="421"/>
      <c r="Q92" s="422"/>
      <c r="R92" s="405"/>
      <c r="S92" s="405"/>
      <c r="T92" s="405"/>
      <c r="U92" s="405"/>
      <c r="V92" s="13"/>
    </row>
    <row r="93" spans="1:22" ht="76.5" x14ac:dyDescent="0.25">
      <c r="A93" s="483"/>
      <c r="B93" s="486"/>
      <c r="C93" s="179" t="s">
        <v>221</v>
      </c>
      <c r="D93" s="180" t="s">
        <v>222</v>
      </c>
      <c r="E93" s="187" t="s">
        <v>223</v>
      </c>
      <c r="F93" s="178" t="s">
        <v>224</v>
      </c>
      <c r="G93" s="181" t="s">
        <v>225</v>
      </c>
      <c r="H93" s="188" t="s">
        <v>105</v>
      </c>
      <c r="I93" s="488"/>
      <c r="J93" s="241">
        <v>1</v>
      </c>
      <c r="K93" s="291"/>
      <c r="L93" s="291"/>
      <c r="M93" s="248">
        <v>0</v>
      </c>
      <c r="N93" s="280"/>
      <c r="O93" s="280"/>
      <c r="P93" s="213">
        <f>ROUND(((M93/J93)*100),0)</f>
        <v>0</v>
      </c>
      <c r="Q93" s="164" t="str">
        <f t="shared" ref="Q93" si="12">IF(P93&lt;=84,"DEFICIENTE",IF(P93&lt;=89,"REGULAR",IF(P93&lt;=94,"BUENO","MUY BUENO")))</f>
        <v>DEFICIENTE</v>
      </c>
      <c r="R93" s="406"/>
      <c r="S93" s="406"/>
      <c r="T93" s="406"/>
      <c r="U93" s="406"/>
      <c r="V93" s="13"/>
    </row>
    <row r="94" spans="1:22" ht="16.5" x14ac:dyDescent="0.25">
      <c r="A94" s="189" t="s">
        <v>106</v>
      </c>
      <c r="B94" s="190"/>
      <c r="C94" s="191"/>
      <c r="D94" s="192"/>
      <c r="E94" s="193"/>
      <c r="F94" s="194"/>
      <c r="G94" s="195"/>
      <c r="H94" s="195"/>
      <c r="I94" s="196"/>
      <c r="J94" s="169"/>
      <c r="K94" s="277"/>
      <c r="L94" s="277"/>
      <c r="M94" s="164"/>
      <c r="N94" s="281"/>
      <c r="O94" s="281"/>
      <c r="P94" s="165"/>
      <c r="Q94" s="164"/>
      <c r="R94" s="197"/>
      <c r="S94" s="197"/>
      <c r="T94" s="197"/>
      <c r="U94" s="197"/>
      <c r="V94" s="13"/>
    </row>
    <row r="95" spans="1:22" ht="28.5" x14ac:dyDescent="0.25">
      <c r="A95" s="441" t="s">
        <v>226</v>
      </c>
      <c r="B95" s="442" t="s">
        <v>107</v>
      </c>
      <c r="C95" s="198" t="s">
        <v>227</v>
      </c>
      <c r="D95" s="199" t="s">
        <v>108</v>
      </c>
      <c r="E95" s="200" t="s">
        <v>228</v>
      </c>
      <c r="F95" s="201" t="s">
        <v>229</v>
      </c>
      <c r="G95" s="202" t="s">
        <v>94</v>
      </c>
      <c r="H95" s="203" t="s">
        <v>94</v>
      </c>
      <c r="I95" s="443" t="s">
        <v>109</v>
      </c>
      <c r="J95" s="241">
        <v>351</v>
      </c>
      <c r="K95" s="291"/>
      <c r="L95" s="291"/>
      <c r="M95" s="248">
        <v>351</v>
      </c>
      <c r="N95" s="280"/>
      <c r="O95" s="280"/>
      <c r="P95" s="165">
        <f>ROUND(((M95/J95)*100),0)</f>
        <v>100</v>
      </c>
      <c r="Q95" s="164" t="str">
        <f>IF(P95&lt;=84,"DEFICIENTE",IF(P95&lt;=89,"REGULAR",IF(P95&lt;=94,"BUENO","MUY BUENO")))</f>
        <v>MUY BUENO</v>
      </c>
      <c r="R95" s="204">
        <f>J95</f>
        <v>351</v>
      </c>
      <c r="S95" s="204">
        <f>M95</f>
        <v>351</v>
      </c>
      <c r="T95" s="204">
        <f>ROUND(((S95/R95)*100),0)</f>
        <v>100</v>
      </c>
      <c r="U95" s="204" t="str">
        <f>IF(T95&lt;=84,"DEFICIENTE",IF(T95&lt;=89,"REGULAR",IF(T95&lt;=94,"BUENO","MUY BUENO")))</f>
        <v>MUY BUENO</v>
      </c>
      <c r="V95" s="13"/>
    </row>
    <row r="96" spans="1:22" x14ac:dyDescent="0.25">
      <c r="A96" s="441"/>
      <c r="B96" s="442"/>
      <c r="C96" s="484" t="s">
        <v>230</v>
      </c>
      <c r="D96" s="492" t="s">
        <v>110</v>
      </c>
      <c r="E96" s="236" t="s">
        <v>231</v>
      </c>
      <c r="F96" s="235" t="s">
        <v>232</v>
      </c>
      <c r="G96" s="205" t="s">
        <v>17</v>
      </c>
      <c r="H96" s="493" t="s">
        <v>111</v>
      </c>
      <c r="I96" s="443"/>
      <c r="J96" s="241">
        <v>1</v>
      </c>
      <c r="K96" s="291"/>
      <c r="L96" s="291"/>
      <c r="M96" s="248">
        <v>2</v>
      </c>
      <c r="N96" s="280"/>
      <c r="O96" s="280"/>
      <c r="P96" s="165">
        <f>ROUND(((M96/J96)*100),0)</f>
        <v>200</v>
      </c>
      <c r="Q96" s="164" t="str">
        <f>IF(P96&lt;=84,"DEFICIENTE",IF(P96&lt;=89,"REGULAR",IF(P96&lt;=94,"BUENO","MUY BUENO")))</f>
        <v>MUY BUENO</v>
      </c>
      <c r="R96" s="404">
        <f>J96</f>
        <v>1</v>
      </c>
      <c r="S96" s="404">
        <f>M96</f>
        <v>2</v>
      </c>
      <c r="T96" s="404">
        <f>ROUND(((S96/R96)*100),0)</f>
        <v>200</v>
      </c>
      <c r="U96" s="404" t="str">
        <f>IF(T96&lt;=84,"DEFICIENTE",IF(T96&lt;=89,"REGULAR",IF(T96&lt;=94,"BUENO","MUY BUENO")))</f>
        <v>MUY BUENO</v>
      </c>
      <c r="V96" s="13"/>
    </row>
    <row r="97" spans="1:22" ht="24" x14ac:dyDescent="0.25">
      <c r="A97" s="441"/>
      <c r="B97" s="442"/>
      <c r="C97" s="484"/>
      <c r="D97" s="492"/>
      <c r="E97" s="236" t="s">
        <v>233</v>
      </c>
      <c r="F97" s="235" t="s">
        <v>234</v>
      </c>
      <c r="G97" s="205" t="s">
        <v>17</v>
      </c>
      <c r="H97" s="493"/>
      <c r="I97" s="443"/>
      <c r="J97" s="241">
        <v>3</v>
      </c>
      <c r="K97" s="291"/>
      <c r="L97" s="291"/>
      <c r="M97" s="248">
        <v>3</v>
      </c>
      <c r="N97" s="280"/>
      <c r="O97" s="280"/>
      <c r="P97" s="165">
        <f>ROUND(((M97/J97)*100),0)</f>
        <v>100</v>
      </c>
      <c r="Q97" s="164" t="str">
        <f>IF(P97&lt;=84,"DEFICIENTE",IF(P97&lt;=89,"REGULAR",IF(P97&lt;=94,"BUENO","MUY BUENO")))</f>
        <v>MUY BUENO</v>
      </c>
      <c r="R97" s="405"/>
      <c r="S97" s="405"/>
      <c r="T97" s="405"/>
      <c r="U97" s="405"/>
      <c r="V97" s="13"/>
    </row>
    <row r="98" spans="1:22" ht="36" x14ac:dyDescent="0.25">
      <c r="A98" s="441"/>
      <c r="B98" s="442"/>
      <c r="C98" s="484"/>
      <c r="D98" s="492"/>
      <c r="E98" s="236" t="s">
        <v>235</v>
      </c>
      <c r="F98" s="235" t="s">
        <v>236</v>
      </c>
      <c r="G98" s="205" t="s">
        <v>17</v>
      </c>
      <c r="H98" s="493"/>
      <c r="I98" s="443"/>
      <c r="J98" s="241">
        <v>0</v>
      </c>
      <c r="K98" s="291"/>
      <c r="L98" s="291"/>
      <c r="M98" s="248">
        <v>0</v>
      </c>
      <c r="N98" s="280"/>
      <c r="O98" s="280"/>
      <c r="P98" s="165" t="e">
        <f>ROUND(((M98/J98)*100),0)</f>
        <v>#DIV/0!</v>
      </c>
      <c r="Q98" s="164" t="e">
        <f>IF(P98&lt;=84,"DEFICIENTE",IF(P98&lt;=89,"REGULAR",IF(P98&lt;=94,"BUENO","MUY BUENO")))</f>
        <v>#DIV/0!</v>
      </c>
      <c r="R98" s="405"/>
      <c r="S98" s="405"/>
      <c r="T98" s="405"/>
      <c r="U98" s="405"/>
      <c r="V98" s="13"/>
    </row>
    <row r="99" spans="1:22" ht="36" x14ac:dyDescent="0.25">
      <c r="A99" s="441"/>
      <c r="B99" s="442"/>
      <c r="C99" s="484"/>
      <c r="D99" s="492"/>
      <c r="E99" s="236" t="s">
        <v>237</v>
      </c>
      <c r="F99" s="235" t="s">
        <v>238</v>
      </c>
      <c r="G99" s="205" t="s">
        <v>17</v>
      </c>
      <c r="H99" s="493"/>
      <c r="I99" s="443"/>
      <c r="J99" s="241">
        <v>1</v>
      </c>
      <c r="K99" s="291"/>
      <c r="L99" s="291"/>
      <c r="M99" s="248">
        <v>1</v>
      </c>
      <c r="N99" s="280"/>
      <c r="O99" s="280"/>
      <c r="P99" s="165">
        <f>ROUND(((M99/J99)*100),0)</f>
        <v>100</v>
      </c>
      <c r="Q99" s="164" t="str">
        <f>IF(P99&lt;=84,"DEFICIENTE",IF(P99&lt;=89,"REGULAR",IF(P99&lt;=94,"BUENO","MUY BUENO")))</f>
        <v>MUY BUENO</v>
      </c>
      <c r="R99" s="406"/>
      <c r="S99" s="406"/>
      <c r="T99" s="406"/>
      <c r="U99" s="406"/>
      <c r="V99" s="13"/>
    </row>
    <row r="100" spans="1:22" ht="18.75" x14ac:dyDescent="0.25">
      <c r="A100" s="436" t="s">
        <v>29</v>
      </c>
      <c r="B100" s="437"/>
      <c r="C100" s="437"/>
      <c r="D100" s="437"/>
      <c r="E100" s="437"/>
      <c r="F100" s="437"/>
      <c r="G100" s="437"/>
      <c r="H100" s="437"/>
      <c r="I100" s="437"/>
      <c r="J100" s="437"/>
      <c r="K100" s="437"/>
      <c r="L100" s="437"/>
      <c r="M100" s="437"/>
      <c r="N100" s="437"/>
      <c r="O100" s="437"/>
      <c r="P100" s="437"/>
      <c r="Q100" s="437"/>
      <c r="R100" s="437"/>
      <c r="S100" s="437"/>
      <c r="T100" s="437"/>
      <c r="U100" s="438"/>
      <c r="V100" s="13"/>
    </row>
    <row r="101" spans="1:22" x14ac:dyDescent="0.25">
      <c r="A101" s="210" t="s">
        <v>91</v>
      </c>
      <c r="B101" s="207"/>
      <c r="C101" s="207"/>
      <c r="D101" s="207"/>
      <c r="E101" s="207"/>
      <c r="F101" s="207"/>
      <c r="G101" s="207"/>
      <c r="H101" s="207"/>
      <c r="I101" s="207"/>
      <c r="J101" s="207"/>
      <c r="K101" s="207"/>
      <c r="L101" s="207"/>
      <c r="M101" s="207"/>
      <c r="N101" s="207"/>
      <c r="O101" s="207"/>
      <c r="P101" s="207"/>
      <c r="Q101" s="207"/>
      <c r="R101" s="208"/>
      <c r="S101" s="208"/>
      <c r="T101" s="209"/>
      <c r="U101" s="208"/>
      <c r="V101" s="13"/>
    </row>
    <row r="102" spans="1:22" ht="24" x14ac:dyDescent="0.25">
      <c r="A102" s="455" t="s">
        <v>12</v>
      </c>
      <c r="B102" s="456" t="s">
        <v>92</v>
      </c>
      <c r="C102" s="457" t="s">
        <v>150</v>
      </c>
      <c r="D102" s="458" t="s">
        <v>93</v>
      </c>
      <c r="E102" s="161" t="s">
        <v>151</v>
      </c>
      <c r="F102" s="162" t="s">
        <v>152</v>
      </c>
      <c r="G102" s="163" t="s">
        <v>153</v>
      </c>
      <c r="H102" s="459" t="s">
        <v>94</v>
      </c>
      <c r="I102" s="460" t="s">
        <v>95</v>
      </c>
      <c r="J102" s="241">
        <v>70</v>
      </c>
      <c r="K102" s="291"/>
      <c r="L102" s="291"/>
      <c r="M102" s="248">
        <v>70</v>
      </c>
      <c r="N102" s="280"/>
      <c r="O102" s="280"/>
      <c r="P102" s="165">
        <f>ROUND(((M102/J102)*100),0)</f>
        <v>100</v>
      </c>
      <c r="Q102" s="164" t="str">
        <f>IF(P102&lt;=84,"DEFICIENTE",IF(P102&lt;=89,"REGULAR",IF(P102&lt;=94,"BUENO","MUY BUENO")))</f>
        <v>MUY BUENO</v>
      </c>
      <c r="R102" s="407">
        <f>J102</f>
        <v>70</v>
      </c>
      <c r="S102" s="410">
        <f>M102</f>
        <v>70</v>
      </c>
      <c r="T102" s="410">
        <f>ROUND(((S102/R102)*100),0)</f>
        <v>100</v>
      </c>
      <c r="U102" s="410" t="str">
        <f>IF(T102&lt;=84,"DEFICIENTE",IF(T102&lt;=89,"REGULAR",IF(T102&lt;=94,"BUENO","MUY BUENO")))</f>
        <v>MUY BUENO</v>
      </c>
      <c r="V102" s="13"/>
    </row>
    <row r="103" spans="1:22" ht="48" x14ac:dyDescent="0.25">
      <c r="A103" s="455"/>
      <c r="B103" s="456"/>
      <c r="C103" s="457"/>
      <c r="D103" s="458"/>
      <c r="E103" s="166" t="s">
        <v>154</v>
      </c>
      <c r="F103" s="167" t="s">
        <v>142</v>
      </c>
      <c r="G103" s="168" t="s">
        <v>153</v>
      </c>
      <c r="H103" s="459"/>
      <c r="I103" s="460"/>
      <c r="J103" s="169"/>
      <c r="K103" s="277"/>
      <c r="L103" s="277"/>
      <c r="M103" s="170"/>
      <c r="N103" s="170"/>
      <c r="O103" s="170"/>
      <c r="P103" s="171"/>
      <c r="Q103" s="170"/>
      <c r="R103" s="408"/>
      <c r="S103" s="411"/>
      <c r="T103" s="411"/>
      <c r="U103" s="411"/>
      <c r="V103" s="13"/>
    </row>
    <row r="104" spans="1:22" ht="48" x14ac:dyDescent="0.25">
      <c r="A104" s="455"/>
      <c r="B104" s="456"/>
      <c r="C104" s="481" t="s">
        <v>155</v>
      </c>
      <c r="D104" s="489" t="s">
        <v>96</v>
      </c>
      <c r="E104" s="172" t="s">
        <v>143</v>
      </c>
      <c r="F104" s="173" t="s">
        <v>144</v>
      </c>
      <c r="G104" s="174" t="s">
        <v>145</v>
      </c>
      <c r="H104" s="482" t="s">
        <v>94</v>
      </c>
      <c r="I104" s="460"/>
      <c r="J104" s="169"/>
      <c r="K104" s="277"/>
      <c r="L104" s="277"/>
      <c r="M104" s="170"/>
      <c r="N104" s="170"/>
      <c r="O104" s="170"/>
      <c r="P104" s="171"/>
      <c r="Q104" s="170"/>
      <c r="R104" s="408"/>
      <c r="S104" s="411"/>
      <c r="T104" s="411"/>
      <c r="U104" s="411"/>
      <c r="V104" s="13"/>
    </row>
    <row r="105" spans="1:22" ht="36" x14ac:dyDescent="0.25">
      <c r="A105" s="455"/>
      <c r="B105" s="456"/>
      <c r="C105" s="481"/>
      <c r="D105" s="489"/>
      <c r="E105" s="172" t="s">
        <v>146</v>
      </c>
      <c r="F105" s="173" t="s">
        <v>147</v>
      </c>
      <c r="G105" s="174" t="s">
        <v>145</v>
      </c>
      <c r="H105" s="482"/>
      <c r="I105" s="460"/>
      <c r="J105" s="169"/>
      <c r="K105" s="277"/>
      <c r="L105" s="277"/>
      <c r="M105" s="170"/>
      <c r="N105" s="170"/>
      <c r="O105" s="170"/>
      <c r="P105" s="171"/>
      <c r="Q105" s="170"/>
      <c r="R105" s="408"/>
      <c r="S105" s="411"/>
      <c r="T105" s="411"/>
      <c r="U105" s="411"/>
      <c r="V105" s="13"/>
    </row>
    <row r="106" spans="1:22" ht="48" x14ac:dyDescent="0.25">
      <c r="A106" s="455"/>
      <c r="B106" s="456"/>
      <c r="C106" s="481"/>
      <c r="D106" s="489"/>
      <c r="E106" s="175" t="s">
        <v>148</v>
      </c>
      <c r="F106" s="176" t="s">
        <v>149</v>
      </c>
      <c r="G106" s="163" t="s">
        <v>145</v>
      </c>
      <c r="H106" s="482"/>
      <c r="I106" s="460"/>
      <c r="J106" s="241">
        <v>7</v>
      </c>
      <c r="K106" s="291"/>
      <c r="L106" s="291"/>
      <c r="M106" s="248">
        <v>7</v>
      </c>
      <c r="N106" s="280"/>
      <c r="O106" s="280"/>
      <c r="P106" s="165">
        <f>ROUND(((M106/J106)*100),0)</f>
        <v>100</v>
      </c>
      <c r="Q106" s="164" t="str">
        <f>IF(P106&lt;=84,"DEFICIENTE",IF(P106&lt;=89,"REGULAR",IF(P106&lt;=94,"BUENO","MUY BUENO")))</f>
        <v>MUY BUENO</v>
      </c>
      <c r="R106" s="409"/>
      <c r="S106" s="412"/>
      <c r="T106" s="412"/>
      <c r="U106" s="412"/>
      <c r="V106" s="13"/>
    </row>
    <row r="107" spans="1:22" ht="24" x14ac:dyDescent="0.25">
      <c r="A107" s="483" t="s">
        <v>14</v>
      </c>
      <c r="B107" s="456" t="s">
        <v>156</v>
      </c>
      <c r="C107" s="484" t="s">
        <v>157</v>
      </c>
      <c r="D107" s="458" t="s">
        <v>158</v>
      </c>
      <c r="E107" s="175" t="s">
        <v>159</v>
      </c>
      <c r="F107" s="177" t="s">
        <v>160</v>
      </c>
      <c r="G107" s="163" t="s">
        <v>161</v>
      </c>
      <c r="H107" s="459" t="s">
        <v>97</v>
      </c>
      <c r="I107" s="485" t="s">
        <v>98</v>
      </c>
      <c r="J107" s="433">
        <v>2</v>
      </c>
      <c r="K107" s="279"/>
      <c r="L107" s="279"/>
      <c r="M107" s="418">
        <v>2</v>
      </c>
      <c r="N107" s="528"/>
      <c r="O107" s="528"/>
      <c r="P107" s="434">
        <f>ROUND(((M107/J107)*100),0)</f>
        <v>100</v>
      </c>
      <c r="Q107" s="422" t="str">
        <f t="shared" ref="Q107" si="13">IF(P107&lt;=84,"DEFICIENTE",IF(P107&lt;=89,"REGULAR",IF(P107&lt;=94,"BUENO","MUY BUENO")))</f>
        <v>MUY BUENO</v>
      </c>
      <c r="R107" s="398">
        <f>J107</f>
        <v>2</v>
      </c>
      <c r="S107" s="398">
        <f>M107</f>
        <v>2</v>
      </c>
      <c r="T107" s="400">
        <f>ROUND(((S107/R107)*100),0)</f>
        <v>100</v>
      </c>
      <c r="U107" s="400" t="str">
        <f>IF(T107&lt;=84,"DEFICIENTE",IF(T107&lt;=89,"REGULAR",IF(T107&lt;=94,"BUENO","MUY BUENO")))</f>
        <v>MUY BUENO</v>
      </c>
      <c r="V107" s="13"/>
    </row>
    <row r="108" spans="1:22" ht="36" x14ac:dyDescent="0.25">
      <c r="A108" s="483"/>
      <c r="B108" s="456"/>
      <c r="C108" s="484"/>
      <c r="D108" s="458"/>
      <c r="E108" s="175" t="s">
        <v>162</v>
      </c>
      <c r="F108" s="177" t="s">
        <v>163</v>
      </c>
      <c r="G108" s="163" t="s">
        <v>164</v>
      </c>
      <c r="H108" s="459"/>
      <c r="I108" s="485"/>
      <c r="J108" s="433"/>
      <c r="K108" s="279"/>
      <c r="L108" s="279"/>
      <c r="M108" s="418"/>
      <c r="N108" s="531"/>
      <c r="O108" s="531"/>
      <c r="P108" s="435"/>
      <c r="Q108" s="422"/>
      <c r="R108" s="403"/>
      <c r="S108" s="403"/>
      <c r="T108" s="402"/>
      <c r="U108" s="402"/>
      <c r="V108" s="13"/>
    </row>
    <row r="109" spans="1:22" ht="36" x14ac:dyDescent="0.25">
      <c r="A109" s="483"/>
      <c r="B109" s="456"/>
      <c r="C109" s="484"/>
      <c r="D109" s="458"/>
      <c r="E109" s="175" t="s">
        <v>165</v>
      </c>
      <c r="F109" s="177" t="s">
        <v>166</v>
      </c>
      <c r="G109" s="163" t="s">
        <v>167</v>
      </c>
      <c r="H109" s="459"/>
      <c r="I109" s="485"/>
      <c r="J109" s="433"/>
      <c r="K109" s="279"/>
      <c r="L109" s="279"/>
      <c r="M109" s="418"/>
      <c r="N109" s="531"/>
      <c r="O109" s="531"/>
      <c r="P109" s="435"/>
      <c r="Q109" s="422"/>
      <c r="R109" s="403"/>
      <c r="S109" s="403"/>
      <c r="T109" s="402"/>
      <c r="U109" s="402"/>
      <c r="V109" s="13"/>
    </row>
    <row r="110" spans="1:22" ht="36" x14ac:dyDescent="0.25">
      <c r="A110" s="483"/>
      <c r="B110" s="456"/>
      <c r="C110" s="481" t="s">
        <v>168</v>
      </c>
      <c r="D110" s="477" t="s">
        <v>169</v>
      </c>
      <c r="E110" s="175" t="s">
        <v>170</v>
      </c>
      <c r="F110" s="177" t="s">
        <v>171</v>
      </c>
      <c r="G110" s="163" t="s">
        <v>172</v>
      </c>
      <c r="H110" s="482" t="s">
        <v>173</v>
      </c>
      <c r="I110" s="485"/>
      <c r="J110" s="433">
        <v>2</v>
      </c>
      <c r="K110" s="279"/>
      <c r="L110" s="279"/>
      <c r="M110" s="418">
        <v>2</v>
      </c>
      <c r="N110" s="280"/>
      <c r="O110" s="280"/>
      <c r="P110" s="421">
        <f>ROUND(((M110/J110)*100),0)</f>
        <v>100</v>
      </c>
      <c r="Q110" s="422" t="str">
        <f t="shared" ref="Q110" si="14">IF(P110&lt;=84,"DEFICIENTE",IF(P110&lt;=89,"REGULAR",IF(P110&lt;=94,"BUENO","MUY BUENO")))</f>
        <v>MUY BUENO</v>
      </c>
      <c r="R110" s="403"/>
      <c r="S110" s="403"/>
      <c r="T110" s="402"/>
      <c r="U110" s="402"/>
      <c r="V110" s="13"/>
    </row>
    <row r="111" spans="1:22" ht="48" x14ac:dyDescent="0.25">
      <c r="A111" s="483"/>
      <c r="B111" s="456"/>
      <c r="C111" s="481"/>
      <c r="D111" s="477"/>
      <c r="E111" s="175" t="s">
        <v>174</v>
      </c>
      <c r="F111" s="177" t="s">
        <v>175</v>
      </c>
      <c r="G111" s="163" t="s">
        <v>176</v>
      </c>
      <c r="H111" s="482"/>
      <c r="I111" s="485"/>
      <c r="J111" s="433"/>
      <c r="K111" s="279"/>
      <c r="L111" s="279"/>
      <c r="M111" s="418"/>
      <c r="N111" s="280"/>
      <c r="O111" s="280"/>
      <c r="P111" s="421"/>
      <c r="Q111" s="422"/>
      <c r="R111" s="403"/>
      <c r="S111" s="403"/>
      <c r="T111" s="402"/>
      <c r="U111" s="402"/>
      <c r="V111" s="13"/>
    </row>
    <row r="112" spans="1:22" ht="60" x14ac:dyDescent="0.25">
      <c r="A112" s="483"/>
      <c r="B112" s="456"/>
      <c r="C112" s="457" t="s">
        <v>177</v>
      </c>
      <c r="D112" s="480" t="s">
        <v>178</v>
      </c>
      <c r="E112" s="175" t="s">
        <v>179</v>
      </c>
      <c r="F112" s="177" t="s">
        <v>180</v>
      </c>
      <c r="G112" s="163" t="s">
        <v>176</v>
      </c>
      <c r="H112" s="459" t="s">
        <v>181</v>
      </c>
      <c r="I112" s="485"/>
      <c r="J112" s="433">
        <v>0</v>
      </c>
      <c r="K112" s="279"/>
      <c r="L112" s="279"/>
      <c r="M112" s="444">
        <v>0</v>
      </c>
      <c r="N112" s="284"/>
      <c r="O112" s="284"/>
      <c r="P112" s="421" t="e">
        <f>ROUND(((M112/J112)*100),0)</f>
        <v>#DIV/0!</v>
      </c>
      <c r="Q112" s="422" t="e">
        <f t="shared" ref="Q112" si="15">IF(P112&lt;=84,"DEFICIENTE",IF(P112&lt;=89,"REGULAR",IF(P112&lt;=94,"BUENO","MUY BUENO")))</f>
        <v>#DIV/0!</v>
      </c>
      <c r="R112" s="403"/>
      <c r="S112" s="403"/>
      <c r="T112" s="402"/>
      <c r="U112" s="402"/>
      <c r="V112" s="13"/>
    </row>
    <row r="113" spans="1:22" ht="36" x14ac:dyDescent="0.25">
      <c r="A113" s="483"/>
      <c r="B113" s="456"/>
      <c r="C113" s="457"/>
      <c r="D113" s="480"/>
      <c r="E113" s="175" t="s">
        <v>182</v>
      </c>
      <c r="F113" s="177" t="s">
        <v>183</v>
      </c>
      <c r="G113" s="163" t="s">
        <v>184</v>
      </c>
      <c r="H113" s="459"/>
      <c r="I113" s="485"/>
      <c r="J113" s="433"/>
      <c r="K113" s="279"/>
      <c r="L113" s="279"/>
      <c r="M113" s="444"/>
      <c r="N113" s="284"/>
      <c r="O113" s="284"/>
      <c r="P113" s="421"/>
      <c r="Q113" s="422"/>
      <c r="R113" s="399"/>
      <c r="S113" s="399"/>
      <c r="T113" s="401"/>
      <c r="U113" s="401"/>
      <c r="V113" s="13"/>
    </row>
    <row r="114" spans="1:22" ht="60" x14ac:dyDescent="0.25">
      <c r="A114" s="483" t="s">
        <v>15</v>
      </c>
      <c r="B114" s="475" t="s">
        <v>185</v>
      </c>
      <c r="C114" s="476" t="s">
        <v>186</v>
      </c>
      <c r="D114" s="477" t="s">
        <v>187</v>
      </c>
      <c r="E114" s="175" t="s">
        <v>188</v>
      </c>
      <c r="F114" s="178" t="s">
        <v>189</v>
      </c>
      <c r="G114" s="163" t="s">
        <v>190</v>
      </c>
      <c r="H114" s="478" t="s">
        <v>191</v>
      </c>
      <c r="I114" s="479" t="s">
        <v>99</v>
      </c>
      <c r="J114" s="433">
        <v>1</v>
      </c>
      <c r="K114" s="279"/>
      <c r="L114" s="279"/>
      <c r="M114" s="445">
        <v>1</v>
      </c>
      <c r="N114" s="288"/>
      <c r="O114" s="288"/>
      <c r="P114" s="421">
        <f>ROUND(((M114/J114)*100),0)</f>
        <v>100</v>
      </c>
      <c r="Q114" s="422" t="str">
        <f t="shared" ref="Q114" si="16">IF(P114&lt;=84,"DEFICIENTE",IF(P114&lt;=89,"REGULAR",IF(P114&lt;=94,"BUENO","MUY BUENO")))</f>
        <v>MUY BUENO</v>
      </c>
      <c r="R114" s="400">
        <f>J114</f>
        <v>1</v>
      </c>
      <c r="S114" s="400">
        <f>M114</f>
        <v>1</v>
      </c>
      <c r="T114" s="398">
        <f>ROUND(((S114/R114)*100),0)</f>
        <v>100</v>
      </c>
      <c r="U114" s="398" t="str">
        <f>IF(T114&lt;=84,"DEFICIENTE",IF(T114&lt;=89,"REGULAR",IF(T114&lt;=94,"BUENO","MUY BUENO")))</f>
        <v>MUY BUENO</v>
      </c>
      <c r="V114" s="13"/>
    </row>
    <row r="115" spans="1:22" ht="36" x14ac:dyDescent="0.25">
      <c r="A115" s="483"/>
      <c r="B115" s="475"/>
      <c r="C115" s="476"/>
      <c r="D115" s="477"/>
      <c r="E115" s="175" t="s">
        <v>192</v>
      </c>
      <c r="F115" s="178" t="s">
        <v>193</v>
      </c>
      <c r="G115" s="163" t="s">
        <v>194</v>
      </c>
      <c r="H115" s="478"/>
      <c r="I115" s="479"/>
      <c r="J115" s="433"/>
      <c r="K115" s="279"/>
      <c r="L115" s="279"/>
      <c r="M115" s="445"/>
      <c r="N115" s="288"/>
      <c r="O115" s="288"/>
      <c r="P115" s="421"/>
      <c r="Q115" s="422"/>
      <c r="R115" s="401"/>
      <c r="S115" s="401"/>
      <c r="T115" s="399"/>
      <c r="U115" s="399"/>
      <c r="V115" s="13"/>
    </row>
    <row r="116" spans="1:22" ht="60" x14ac:dyDescent="0.25">
      <c r="A116" s="483" t="s">
        <v>16</v>
      </c>
      <c r="B116" s="486" t="s">
        <v>195</v>
      </c>
      <c r="C116" s="179" t="s">
        <v>196</v>
      </c>
      <c r="D116" s="180" t="s">
        <v>197</v>
      </c>
      <c r="E116" s="175" t="s">
        <v>198</v>
      </c>
      <c r="F116" s="178" t="s">
        <v>199</v>
      </c>
      <c r="G116" s="181" t="s">
        <v>200</v>
      </c>
      <c r="H116" s="182" t="s">
        <v>100</v>
      </c>
      <c r="I116" s="485" t="s">
        <v>95</v>
      </c>
      <c r="J116" s="256">
        <v>2</v>
      </c>
      <c r="K116" s="279"/>
      <c r="L116" s="279"/>
      <c r="M116" s="269">
        <v>0</v>
      </c>
      <c r="N116" s="288"/>
      <c r="O116" s="288"/>
      <c r="P116" s="213">
        <f>ROUND(((M116/J116)*100),0)</f>
        <v>0</v>
      </c>
      <c r="Q116" s="164" t="str">
        <f t="shared" ref="Q116:Q119" si="17">IF(P116&lt;=84,"DEFICIENTE",IF(P116&lt;=89,"REGULAR",IF(P116&lt;=94,"BUENO","MUY BUENO")))</f>
        <v>DEFICIENTE</v>
      </c>
      <c r="R116" s="398">
        <f>(J116+J117+J118)*40</f>
        <v>160</v>
      </c>
      <c r="S116" s="398">
        <f>(M116+M117+M118)*40</f>
        <v>40</v>
      </c>
      <c r="T116" s="398">
        <f>ROUND(((S116/R116)*100),0)</f>
        <v>25</v>
      </c>
      <c r="U116" s="398" t="str">
        <f>IF(T116&lt;=84,"DEFICIENTE",IF(T116&lt;=89,"REGULAR",IF(T116&lt;=94,"BUENO","MUY BUENO")))</f>
        <v>DEFICIENTE</v>
      </c>
      <c r="V116" s="13"/>
    </row>
    <row r="117" spans="1:22" ht="84" customHeight="1" x14ac:dyDescent="0.25">
      <c r="A117" s="483"/>
      <c r="B117" s="486"/>
      <c r="C117" s="183" t="s">
        <v>201</v>
      </c>
      <c r="D117" s="184" t="s">
        <v>202</v>
      </c>
      <c r="E117" s="175" t="s">
        <v>203</v>
      </c>
      <c r="F117" s="178" t="s">
        <v>204</v>
      </c>
      <c r="G117" s="181" t="s">
        <v>205</v>
      </c>
      <c r="H117" s="185" t="s">
        <v>101</v>
      </c>
      <c r="I117" s="485"/>
      <c r="J117" s="256">
        <v>1</v>
      </c>
      <c r="K117" s="279"/>
      <c r="L117" s="279"/>
      <c r="M117" s="269">
        <v>1</v>
      </c>
      <c r="N117" s="288"/>
      <c r="O117" s="288"/>
      <c r="P117" s="213">
        <f>ROUND(((M117/J117)*100),0)</f>
        <v>100</v>
      </c>
      <c r="Q117" s="164" t="str">
        <f t="shared" si="17"/>
        <v>MUY BUENO</v>
      </c>
      <c r="R117" s="403"/>
      <c r="S117" s="403"/>
      <c r="T117" s="403"/>
      <c r="U117" s="403"/>
      <c r="V117" s="13"/>
    </row>
    <row r="118" spans="1:22" ht="96" customHeight="1" x14ac:dyDescent="0.25">
      <c r="A118" s="483"/>
      <c r="B118" s="486"/>
      <c r="C118" s="179" t="s">
        <v>206</v>
      </c>
      <c r="D118" s="180" t="s">
        <v>207</v>
      </c>
      <c r="E118" s="175" t="s">
        <v>208</v>
      </c>
      <c r="F118" s="178" t="s">
        <v>209</v>
      </c>
      <c r="G118" s="181" t="s">
        <v>210</v>
      </c>
      <c r="H118" s="186" t="s">
        <v>211</v>
      </c>
      <c r="I118" s="485"/>
      <c r="J118" s="256">
        <v>1</v>
      </c>
      <c r="K118" s="279"/>
      <c r="L118" s="279"/>
      <c r="M118" s="269">
        <v>0</v>
      </c>
      <c r="N118" s="288"/>
      <c r="O118" s="288"/>
      <c r="P118" s="213">
        <f>ROUND(((M118/J118)*100),0)</f>
        <v>0</v>
      </c>
      <c r="Q118" s="164" t="str">
        <f t="shared" si="17"/>
        <v>DEFICIENTE</v>
      </c>
      <c r="R118" s="399"/>
      <c r="S118" s="399"/>
      <c r="T118" s="399"/>
      <c r="U118" s="399"/>
      <c r="V118" s="13"/>
    </row>
    <row r="119" spans="1:22" ht="36" x14ac:dyDescent="0.25">
      <c r="A119" s="483" t="s">
        <v>102</v>
      </c>
      <c r="B119" s="486" t="s">
        <v>212</v>
      </c>
      <c r="C119" s="476" t="s">
        <v>213</v>
      </c>
      <c r="D119" s="477" t="s">
        <v>214</v>
      </c>
      <c r="E119" s="175" t="s">
        <v>215</v>
      </c>
      <c r="F119" s="178" t="s">
        <v>216</v>
      </c>
      <c r="G119" s="163" t="s">
        <v>217</v>
      </c>
      <c r="H119" s="487" t="s">
        <v>103</v>
      </c>
      <c r="I119" s="488" t="s">
        <v>104</v>
      </c>
      <c r="J119" s="433">
        <v>0</v>
      </c>
      <c r="K119" s="279"/>
      <c r="L119" s="279"/>
      <c r="M119" s="418">
        <v>0</v>
      </c>
      <c r="N119" s="280"/>
      <c r="O119" s="280"/>
      <c r="P119" s="421" t="e">
        <f>ROUND(((M119/J119)*100),0)</f>
        <v>#DIV/0!</v>
      </c>
      <c r="Q119" s="422" t="e">
        <f t="shared" si="17"/>
        <v>#DIV/0!</v>
      </c>
      <c r="R119" s="404">
        <f>J119</f>
        <v>0</v>
      </c>
      <c r="S119" s="404">
        <f>M119</f>
        <v>0</v>
      </c>
      <c r="T119" s="404" t="e">
        <f>ROUND(((S119/R119)*100),0)</f>
        <v>#DIV/0!</v>
      </c>
      <c r="U119" s="404" t="e">
        <f>IF(T119&lt;=84,"DEFICIENTE",IF(T119&lt;=89,"REGULAR",IF(T119&lt;=94,"BUENO","MUY BUENO")))</f>
        <v>#DIV/0!</v>
      </c>
      <c r="V119" s="13"/>
    </row>
    <row r="120" spans="1:22" ht="36" x14ac:dyDescent="0.25">
      <c r="A120" s="483"/>
      <c r="B120" s="486"/>
      <c r="C120" s="476"/>
      <c r="D120" s="477"/>
      <c r="E120" s="175" t="s">
        <v>218</v>
      </c>
      <c r="F120" s="178" t="s">
        <v>219</v>
      </c>
      <c r="G120" s="163" t="s">
        <v>220</v>
      </c>
      <c r="H120" s="487"/>
      <c r="I120" s="488"/>
      <c r="J120" s="433"/>
      <c r="K120" s="279"/>
      <c r="L120" s="279"/>
      <c r="M120" s="418"/>
      <c r="N120" s="280"/>
      <c r="O120" s="280"/>
      <c r="P120" s="421"/>
      <c r="Q120" s="422"/>
      <c r="R120" s="405"/>
      <c r="S120" s="405"/>
      <c r="T120" s="405"/>
      <c r="U120" s="405"/>
      <c r="V120" s="13"/>
    </row>
    <row r="121" spans="1:22" ht="76.5" x14ac:dyDescent="0.25">
      <c r="A121" s="483"/>
      <c r="B121" s="486"/>
      <c r="C121" s="179" t="s">
        <v>221</v>
      </c>
      <c r="D121" s="180" t="s">
        <v>222</v>
      </c>
      <c r="E121" s="187" t="s">
        <v>223</v>
      </c>
      <c r="F121" s="178" t="s">
        <v>224</v>
      </c>
      <c r="G121" s="181" t="s">
        <v>225</v>
      </c>
      <c r="H121" s="188" t="s">
        <v>105</v>
      </c>
      <c r="I121" s="488"/>
      <c r="J121" s="239">
        <v>1</v>
      </c>
      <c r="K121" s="279"/>
      <c r="L121" s="279"/>
      <c r="M121" s="248">
        <v>0</v>
      </c>
      <c r="N121" s="280"/>
      <c r="O121" s="280"/>
      <c r="P121" s="213">
        <f>ROUND(((M121/J121)*100),0)</f>
        <v>0</v>
      </c>
      <c r="Q121" s="164" t="str">
        <f t="shared" ref="Q121" si="18">IF(P121&lt;=84,"DEFICIENTE",IF(P121&lt;=89,"REGULAR",IF(P121&lt;=94,"BUENO","MUY BUENO")))</f>
        <v>DEFICIENTE</v>
      </c>
      <c r="R121" s="406"/>
      <c r="S121" s="406"/>
      <c r="T121" s="406"/>
      <c r="U121" s="406"/>
      <c r="V121" s="13"/>
    </row>
    <row r="122" spans="1:22" ht="16.5" x14ac:dyDescent="0.25">
      <c r="A122" s="189" t="s">
        <v>106</v>
      </c>
      <c r="B122" s="190"/>
      <c r="C122" s="191"/>
      <c r="D122" s="192"/>
      <c r="E122" s="193"/>
      <c r="F122" s="194"/>
      <c r="G122" s="195"/>
      <c r="H122" s="195"/>
      <c r="I122" s="196"/>
      <c r="J122" s="169"/>
      <c r="K122" s="277"/>
      <c r="L122" s="277"/>
      <c r="M122" s="164"/>
      <c r="N122" s="281"/>
      <c r="O122" s="281"/>
      <c r="P122" s="165"/>
      <c r="Q122" s="164"/>
      <c r="R122" s="197"/>
      <c r="S122" s="197"/>
      <c r="T122" s="197"/>
      <c r="U122" s="197"/>
      <c r="V122" s="13"/>
    </row>
    <row r="123" spans="1:22" ht="28.5" x14ac:dyDescent="0.25">
      <c r="A123" s="441" t="s">
        <v>226</v>
      </c>
      <c r="B123" s="442" t="s">
        <v>107</v>
      </c>
      <c r="C123" s="198" t="s">
        <v>227</v>
      </c>
      <c r="D123" s="199" t="s">
        <v>108</v>
      </c>
      <c r="E123" s="200" t="s">
        <v>228</v>
      </c>
      <c r="F123" s="201" t="s">
        <v>229</v>
      </c>
      <c r="G123" s="202" t="s">
        <v>94</v>
      </c>
      <c r="H123" s="203" t="s">
        <v>94</v>
      </c>
      <c r="I123" s="443" t="s">
        <v>109</v>
      </c>
      <c r="J123" s="239">
        <v>452</v>
      </c>
      <c r="K123" s="279"/>
      <c r="L123" s="279"/>
      <c r="M123" s="248">
        <v>564</v>
      </c>
      <c r="N123" s="280"/>
      <c r="O123" s="280"/>
      <c r="P123" s="165">
        <f>ROUND(((M123/J123)*100),0)</f>
        <v>125</v>
      </c>
      <c r="Q123" s="164" t="str">
        <f>IF(P123&lt;=84,"DEFICIENTE",IF(P123&lt;=89,"REGULAR",IF(P123&lt;=94,"BUENO","MUY BUENO")))</f>
        <v>MUY BUENO</v>
      </c>
      <c r="R123" s="204">
        <f>J123</f>
        <v>452</v>
      </c>
      <c r="S123" s="204">
        <f>M123</f>
        <v>564</v>
      </c>
      <c r="T123" s="204">
        <f>ROUND(((S123/R123)*100),0)</f>
        <v>125</v>
      </c>
      <c r="U123" s="204" t="str">
        <f>IF(T123&lt;=84,"DEFICIENTE",IF(T123&lt;=89,"REGULAR",IF(T123&lt;=94,"BUENO","MUY BUENO")))</f>
        <v>MUY BUENO</v>
      </c>
      <c r="V123" s="13"/>
    </row>
    <row r="124" spans="1:22" x14ac:dyDescent="0.25">
      <c r="A124" s="441"/>
      <c r="B124" s="442"/>
      <c r="C124" s="484" t="s">
        <v>230</v>
      </c>
      <c r="D124" s="492" t="s">
        <v>110</v>
      </c>
      <c r="E124" s="236" t="s">
        <v>231</v>
      </c>
      <c r="F124" s="235" t="s">
        <v>232</v>
      </c>
      <c r="G124" s="205" t="s">
        <v>17</v>
      </c>
      <c r="H124" s="493" t="s">
        <v>111</v>
      </c>
      <c r="I124" s="443"/>
      <c r="J124" s="239">
        <v>1</v>
      </c>
      <c r="K124" s="279"/>
      <c r="L124" s="279"/>
      <c r="M124" s="248">
        <v>2</v>
      </c>
      <c r="N124" s="280"/>
      <c r="O124" s="280"/>
      <c r="P124" s="165">
        <f>ROUND(((M124/J124)*100),0)</f>
        <v>200</v>
      </c>
      <c r="Q124" s="164" t="str">
        <f>IF(P124&lt;=84,"DEFICIENTE",IF(P124&lt;=89,"REGULAR",IF(P124&lt;=94,"BUENO","MUY BUENO")))</f>
        <v>MUY BUENO</v>
      </c>
      <c r="R124" s="404">
        <f>J124</f>
        <v>1</v>
      </c>
      <c r="S124" s="404">
        <f>M124</f>
        <v>2</v>
      </c>
      <c r="T124" s="404">
        <f>ROUND(((S124/R124)*100),0)</f>
        <v>200</v>
      </c>
      <c r="U124" s="404" t="str">
        <f>IF(T124&lt;=84,"DEFICIENTE",IF(T124&lt;=89,"REGULAR",IF(T124&lt;=94,"BUENO","MUY BUENO")))</f>
        <v>MUY BUENO</v>
      </c>
      <c r="V124" s="13"/>
    </row>
    <row r="125" spans="1:22" ht="24" x14ac:dyDescent="0.25">
      <c r="A125" s="441"/>
      <c r="B125" s="442"/>
      <c r="C125" s="484"/>
      <c r="D125" s="492"/>
      <c r="E125" s="236" t="s">
        <v>233</v>
      </c>
      <c r="F125" s="235" t="s">
        <v>234</v>
      </c>
      <c r="G125" s="205" t="s">
        <v>17</v>
      </c>
      <c r="H125" s="493"/>
      <c r="I125" s="443"/>
      <c r="J125" s="239">
        <v>3</v>
      </c>
      <c r="K125" s="279"/>
      <c r="L125" s="279"/>
      <c r="M125" s="248">
        <v>3</v>
      </c>
      <c r="N125" s="280"/>
      <c r="O125" s="280"/>
      <c r="P125" s="165">
        <f>ROUND(((M125/J125)*100),0)</f>
        <v>100</v>
      </c>
      <c r="Q125" s="164" t="str">
        <f>IF(P125&lt;=84,"DEFICIENTE",IF(P125&lt;=89,"REGULAR",IF(P125&lt;=94,"BUENO","MUY BUENO")))</f>
        <v>MUY BUENO</v>
      </c>
      <c r="R125" s="405"/>
      <c r="S125" s="405"/>
      <c r="T125" s="405"/>
      <c r="U125" s="405"/>
      <c r="V125" s="13"/>
    </row>
    <row r="126" spans="1:22" ht="36" x14ac:dyDescent="0.25">
      <c r="A126" s="441"/>
      <c r="B126" s="442"/>
      <c r="C126" s="484"/>
      <c r="D126" s="492"/>
      <c r="E126" s="236" t="s">
        <v>235</v>
      </c>
      <c r="F126" s="235" t="s">
        <v>236</v>
      </c>
      <c r="G126" s="205" t="s">
        <v>17</v>
      </c>
      <c r="H126" s="493"/>
      <c r="I126" s="443"/>
      <c r="J126" s="239">
        <v>0</v>
      </c>
      <c r="K126" s="279"/>
      <c r="L126" s="279"/>
      <c r="M126" s="248">
        <v>0</v>
      </c>
      <c r="N126" s="280"/>
      <c r="O126" s="280"/>
      <c r="P126" s="165" t="e">
        <f>ROUND(((M126/J126)*100),0)</f>
        <v>#DIV/0!</v>
      </c>
      <c r="Q126" s="164" t="e">
        <f>IF(P126&lt;=84,"DEFICIENTE",IF(P126&lt;=89,"REGULAR",IF(P126&lt;=94,"BUENO","MUY BUENO")))</f>
        <v>#DIV/0!</v>
      </c>
      <c r="R126" s="405"/>
      <c r="S126" s="405"/>
      <c r="T126" s="405"/>
      <c r="U126" s="405"/>
      <c r="V126" s="13"/>
    </row>
    <row r="127" spans="1:22" ht="36" x14ac:dyDescent="0.25">
      <c r="A127" s="441"/>
      <c r="B127" s="442"/>
      <c r="C127" s="484"/>
      <c r="D127" s="492"/>
      <c r="E127" s="236" t="s">
        <v>237</v>
      </c>
      <c r="F127" s="235" t="s">
        <v>238</v>
      </c>
      <c r="G127" s="205" t="s">
        <v>17</v>
      </c>
      <c r="H127" s="493"/>
      <c r="I127" s="443"/>
      <c r="J127" s="239">
        <v>1</v>
      </c>
      <c r="K127" s="279"/>
      <c r="L127" s="279"/>
      <c r="M127" s="248">
        <v>1</v>
      </c>
      <c r="N127" s="280"/>
      <c r="O127" s="280"/>
      <c r="P127" s="165">
        <f>ROUND(((M127/J127)*100),0)</f>
        <v>100</v>
      </c>
      <c r="Q127" s="164" t="str">
        <f>IF(P127&lt;=84,"DEFICIENTE",IF(P127&lt;=89,"REGULAR",IF(P127&lt;=94,"BUENO","MUY BUENO")))</f>
        <v>MUY BUENO</v>
      </c>
      <c r="R127" s="406"/>
      <c r="S127" s="406"/>
      <c r="T127" s="406"/>
      <c r="U127" s="406"/>
      <c r="V127" s="13"/>
    </row>
    <row r="128" spans="1:22" ht="18.75" x14ac:dyDescent="0.25">
      <c r="A128" s="436" t="s">
        <v>313</v>
      </c>
      <c r="B128" s="437"/>
      <c r="C128" s="437"/>
      <c r="D128" s="437"/>
      <c r="E128" s="437"/>
      <c r="F128" s="437"/>
      <c r="G128" s="437"/>
      <c r="H128" s="437"/>
      <c r="I128" s="437"/>
      <c r="J128" s="437"/>
      <c r="K128" s="437"/>
      <c r="L128" s="437"/>
      <c r="M128" s="437"/>
      <c r="N128" s="437"/>
      <c r="O128" s="437"/>
      <c r="P128" s="437"/>
      <c r="Q128" s="437"/>
      <c r="R128" s="437"/>
      <c r="S128" s="437"/>
      <c r="T128" s="437"/>
      <c r="U128" s="438"/>
      <c r="V128" s="13"/>
    </row>
    <row r="129" spans="1:22" x14ac:dyDescent="0.25">
      <c r="A129" s="210" t="s">
        <v>91</v>
      </c>
      <c r="B129" s="207"/>
      <c r="C129" s="207"/>
      <c r="D129" s="207"/>
      <c r="E129" s="207"/>
      <c r="F129" s="207"/>
      <c r="G129" s="207"/>
      <c r="H129" s="207"/>
      <c r="I129" s="207"/>
      <c r="J129" s="207"/>
      <c r="K129" s="207"/>
      <c r="L129" s="207"/>
      <c r="M129" s="207"/>
      <c r="N129" s="207"/>
      <c r="O129" s="207"/>
      <c r="P129" s="207"/>
      <c r="Q129" s="207"/>
      <c r="R129" s="208"/>
      <c r="S129" s="208"/>
      <c r="T129" s="209"/>
      <c r="U129" s="208"/>
      <c r="V129" s="13"/>
    </row>
    <row r="130" spans="1:22" ht="24" x14ac:dyDescent="0.25">
      <c r="A130" s="455" t="s">
        <v>12</v>
      </c>
      <c r="B130" s="456" t="s">
        <v>92</v>
      </c>
      <c r="C130" s="457" t="s">
        <v>150</v>
      </c>
      <c r="D130" s="458" t="s">
        <v>93</v>
      </c>
      <c r="E130" s="161" t="s">
        <v>151</v>
      </c>
      <c r="F130" s="162" t="s">
        <v>152</v>
      </c>
      <c r="G130" s="163" t="s">
        <v>153</v>
      </c>
      <c r="H130" s="459" t="s">
        <v>94</v>
      </c>
      <c r="I130" s="460" t="s">
        <v>95</v>
      </c>
      <c r="J130" s="239">
        <v>50</v>
      </c>
      <c r="K130" s="279"/>
      <c r="L130" s="279"/>
      <c r="M130" s="248">
        <v>50</v>
      </c>
      <c r="N130" s="280"/>
      <c r="O130" s="280"/>
      <c r="P130" s="165">
        <f>ROUND(((M130/J130)*100),0)</f>
        <v>100</v>
      </c>
      <c r="Q130" s="164" t="str">
        <f>IF(P130&lt;=84,"DEFICIENTE",IF(P130&lt;=89,"REGULAR",IF(P130&lt;=94,"BUENO","MUY BUENO")))</f>
        <v>MUY BUENO</v>
      </c>
      <c r="R130" s="407">
        <f>J130</f>
        <v>50</v>
      </c>
      <c r="S130" s="410">
        <f>M130</f>
        <v>50</v>
      </c>
      <c r="T130" s="410">
        <f>ROUND(((S130/R130)*100),0)</f>
        <v>100</v>
      </c>
      <c r="U130" s="410" t="str">
        <f>IF(T130&lt;=84,"DEFICIENTE",IF(T130&lt;=89,"REGULAR",IF(T130&lt;=94,"BUENO","MUY BUENO")))</f>
        <v>MUY BUENO</v>
      </c>
      <c r="V130" s="13"/>
    </row>
    <row r="131" spans="1:22" ht="48" x14ac:dyDescent="0.25">
      <c r="A131" s="455"/>
      <c r="B131" s="456"/>
      <c r="C131" s="457"/>
      <c r="D131" s="458"/>
      <c r="E131" s="166" t="s">
        <v>154</v>
      </c>
      <c r="F131" s="167" t="s">
        <v>142</v>
      </c>
      <c r="G131" s="168" t="s">
        <v>153</v>
      </c>
      <c r="H131" s="459"/>
      <c r="I131" s="460"/>
      <c r="J131" s="169"/>
      <c r="K131" s="277"/>
      <c r="L131" s="277"/>
      <c r="M131" s="170"/>
      <c r="N131" s="170"/>
      <c r="O131" s="170"/>
      <c r="P131" s="171"/>
      <c r="Q131" s="170"/>
      <c r="R131" s="408"/>
      <c r="S131" s="411"/>
      <c r="T131" s="411"/>
      <c r="U131" s="411"/>
      <c r="V131" s="13"/>
    </row>
    <row r="132" spans="1:22" ht="48" x14ac:dyDescent="0.25">
      <c r="A132" s="455"/>
      <c r="B132" s="456"/>
      <c r="C132" s="481" t="s">
        <v>155</v>
      </c>
      <c r="D132" s="489" t="s">
        <v>96</v>
      </c>
      <c r="E132" s="172" t="s">
        <v>143</v>
      </c>
      <c r="F132" s="173" t="s">
        <v>144</v>
      </c>
      <c r="G132" s="174" t="s">
        <v>145</v>
      </c>
      <c r="H132" s="482" t="s">
        <v>94</v>
      </c>
      <c r="I132" s="460"/>
      <c r="J132" s="169"/>
      <c r="K132" s="277"/>
      <c r="L132" s="277"/>
      <c r="M132" s="170"/>
      <c r="N132" s="170"/>
      <c r="O132" s="170"/>
      <c r="P132" s="171"/>
      <c r="Q132" s="170"/>
      <c r="R132" s="408"/>
      <c r="S132" s="411"/>
      <c r="T132" s="411"/>
      <c r="U132" s="411"/>
      <c r="V132" s="13"/>
    </row>
    <row r="133" spans="1:22" ht="36" x14ac:dyDescent="0.25">
      <c r="A133" s="455"/>
      <c r="B133" s="456"/>
      <c r="C133" s="481"/>
      <c r="D133" s="489"/>
      <c r="E133" s="172" t="s">
        <v>146</v>
      </c>
      <c r="F133" s="173" t="s">
        <v>147</v>
      </c>
      <c r="G133" s="174" t="s">
        <v>145</v>
      </c>
      <c r="H133" s="482"/>
      <c r="I133" s="460"/>
      <c r="J133" s="169"/>
      <c r="K133" s="277"/>
      <c r="L133" s="277"/>
      <c r="M133" s="170"/>
      <c r="N133" s="170"/>
      <c r="O133" s="170"/>
      <c r="P133" s="171"/>
      <c r="Q133" s="170"/>
      <c r="R133" s="408"/>
      <c r="S133" s="411"/>
      <c r="T133" s="411"/>
      <c r="U133" s="411"/>
      <c r="V133" s="13"/>
    </row>
    <row r="134" spans="1:22" ht="48" x14ac:dyDescent="0.25">
      <c r="A134" s="455"/>
      <c r="B134" s="456"/>
      <c r="C134" s="481"/>
      <c r="D134" s="489"/>
      <c r="E134" s="175" t="s">
        <v>148</v>
      </c>
      <c r="F134" s="176" t="s">
        <v>149</v>
      </c>
      <c r="G134" s="163" t="s">
        <v>145</v>
      </c>
      <c r="H134" s="482"/>
      <c r="I134" s="460"/>
      <c r="J134" s="239">
        <v>5</v>
      </c>
      <c r="K134" s="279"/>
      <c r="L134" s="279"/>
      <c r="M134" s="248">
        <v>0</v>
      </c>
      <c r="N134" s="280"/>
      <c r="O134" s="280"/>
      <c r="P134" s="165">
        <f>ROUND(((M134/J134)*100),0)</f>
        <v>0</v>
      </c>
      <c r="Q134" s="164" t="str">
        <f>IF(P134&lt;=84,"DEFICIENTE",IF(P134&lt;=89,"REGULAR",IF(P134&lt;=94,"BUENO","MUY BUENO")))</f>
        <v>DEFICIENTE</v>
      </c>
      <c r="R134" s="409"/>
      <c r="S134" s="412"/>
      <c r="T134" s="412"/>
      <c r="U134" s="412"/>
      <c r="V134" s="13"/>
    </row>
    <row r="135" spans="1:22" ht="24" x14ac:dyDescent="0.25">
      <c r="A135" s="483" t="s">
        <v>14</v>
      </c>
      <c r="B135" s="456" t="s">
        <v>156</v>
      </c>
      <c r="C135" s="484" t="s">
        <v>157</v>
      </c>
      <c r="D135" s="458" t="s">
        <v>158</v>
      </c>
      <c r="E135" s="175" t="s">
        <v>159</v>
      </c>
      <c r="F135" s="177" t="s">
        <v>160</v>
      </c>
      <c r="G135" s="163" t="s">
        <v>161</v>
      </c>
      <c r="H135" s="459" t="s">
        <v>97</v>
      </c>
      <c r="I135" s="485" t="s">
        <v>98</v>
      </c>
      <c r="J135" s="433">
        <v>8</v>
      </c>
      <c r="K135" s="279"/>
      <c r="L135" s="279"/>
      <c r="M135" s="445">
        <v>0</v>
      </c>
      <c r="N135" s="532"/>
      <c r="O135" s="532"/>
      <c r="P135" s="434">
        <f>ROUND(((M135/J135)*100),0)</f>
        <v>0</v>
      </c>
      <c r="Q135" s="422" t="str">
        <f t="shared" ref="Q135" si="19">IF(P135&lt;=84,"DEFICIENTE",IF(P135&lt;=89,"REGULAR",IF(P135&lt;=94,"BUENO","MUY BUENO")))</f>
        <v>DEFICIENTE</v>
      </c>
      <c r="R135" s="398">
        <f>J135</f>
        <v>8</v>
      </c>
      <c r="S135" s="398">
        <f>M135</f>
        <v>0</v>
      </c>
      <c r="T135" s="400">
        <f>ROUND(((S135/R135)*100),0)</f>
        <v>0</v>
      </c>
      <c r="U135" s="400" t="str">
        <f>IF(T135&lt;=84,"DEFICIENTE",IF(T135&lt;=89,"REGULAR",IF(T135&lt;=94,"BUENO","MUY BUENO")))</f>
        <v>DEFICIENTE</v>
      </c>
      <c r="V135" s="13"/>
    </row>
    <row r="136" spans="1:22" ht="36" x14ac:dyDescent="0.25">
      <c r="A136" s="483"/>
      <c r="B136" s="456"/>
      <c r="C136" s="484"/>
      <c r="D136" s="458"/>
      <c r="E136" s="175" t="s">
        <v>162</v>
      </c>
      <c r="F136" s="177" t="s">
        <v>163</v>
      </c>
      <c r="G136" s="163" t="s">
        <v>164</v>
      </c>
      <c r="H136" s="459"/>
      <c r="I136" s="485"/>
      <c r="J136" s="433"/>
      <c r="K136" s="279"/>
      <c r="L136" s="279"/>
      <c r="M136" s="445"/>
      <c r="N136" s="533"/>
      <c r="O136" s="533"/>
      <c r="P136" s="435"/>
      <c r="Q136" s="422"/>
      <c r="R136" s="403"/>
      <c r="S136" s="403"/>
      <c r="T136" s="402"/>
      <c r="U136" s="402"/>
      <c r="V136" s="13"/>
    </row>
    <row r="137" spans="1:22" ht="36" x14ac:dyDescent="0.25">
      <c r="A137" s="483"/>
      <c r="B137" s="456"/>
      <c r="C137" s="484"/>
      <c r="D137" s="458"/>
      <c r="E137" s="175" t="s">
        <v>165</v>
      </c>
      <c r="F137" s="177" t="s">
        <v>166</v>
      </c>
      <c r="G137" s="163" t="s">
        <v>167</v>
      </c>
      <c r="H137" s="459"/>
      <c r="I137" s="485"/>
      <c r="J137" s="433"/>
      <c r="K137" s="279"/>
      <c r="L137" s="279"/>
      <c r="M137" s="445"/>
      <c r="N137" s="533"/>
      <c r="O137" s="533"/>
      <c r="P137" s="435"/>
      <c r="Q137" s="422"/>
      <c r="R137" s="403"/>
      <c r="S137" s="403"/>
      <c r="T137" s="402"/>
      <c r="U137" s="402"/>
      <c r="V137" s="13"/>
    </row>
    <row r="138" spans="1:22" ht="36" x14ac:dyDescent="0.25">
      <c r="A138" s="483"/>
      <c r="B138" s="456"/>
      <c r="C138" s="481" t="s">
        <v>168</v>
      </c>
      <c r="D138" s="477" t="s">
        <v>169</v>
      </c>
      <c r="E138" s="175" t="s">
        <v>170</v>
      </c>
      <c r="F138" s="177" t="s">
        <v>171</v>
      </c>
      <c r="G138" s="163" t="s">
        <v>172</v>
      </c>
      <c r="H138" s="482" t="s">
        <v>173</v>
      </c>
      <c r="I138" s="485"/>
      <c r="J138" s="433">
        <v>8</v>
      </c>
      <c r="K138" s="279"/>
      <c r="L138" s="279"/>
      <c r="M138" s="418">
        <v>0</v>
      </c>
      <c r="N138" s="280"/>
      <c r="O138" s="280"/>
      <c r="P138" s="421">
        <f>ROUND(((M138/J138)*100),0)</f>
        <v>0</v>
      </c>
      <c r="Q138" s="422" t="str">
        <f t="shared" ref="Q138" si="20">IF(P138&lt;=84,"DEFICIENTE",IF(P138&lt;=89,"REGULAR",IF(P138&lt;=94,"BUENO","MUY BUENO")))</f>
        <v>DEFICIENTE</v>
      </c>
      <c r="R138" s="403"/>
      <c r="S138" s="403"/>
      <c r="T138" s="402"/>
      <c r="U138" s="402"/>
      <c r="V138" s="13"/>
    </row>
    <row r="139" spans="1:22" ht="48" x14ac:dyDescent="0.25">
      <c r="A139" s="483"/>
      <c r="B139" s="456"/>
      <c r="C139" s="481"/>
      <c r="D139" s="477"/>
      <c r="E139" s="175" t="s">
        <v>174</v>
      </c>
      <c r="F139" s="177" t="s">
        <v>175</v>
      </c>
      <c r="G139" s="163" t="s">
        <v>176</v>
      </c>
      <c r="H139" s="482"/>
      <c r="I139" s="485"/>
      <c r="J139" s="433"/>
      <c r="K139" s="279"/>
      <c r="L139" s="279"/>
      <c r="M139" s="418"/>
      <c r="N139" s="280"/>
      <c r="O139" s="280"/>
      <c r="P139" s="421"/>
      <c r="Q139" s="422"/>
      <c r="R139" s="403"/>
      <c r="S139" s="403"/>
      <c r="T139" s="402"/>
      <c r="U139" s="402"/>
      <c r="V139" s="13"/>
    </row>
    <row r="140" spans="1:22" ht="60" x14ac:dyDescent="0.25">
      <c r="A140" s="483"/>
      <c r="B140" s="456"/>
      <c r="C140" s="457" t="s">
        <v>177</v>
      </c>
      <c r="D140" s="480" t="s">
        <v>178</v>
      </c>
      <c r="E140" s="175" t="s">
        <v>179</v>
      </c>
      <c r="F140" s="177" t="s">
        <v>180</v>
      </c>
      <c r="G140" s="163" t="s">
        <v>176</v>
      </c>
      <c r="H140" s="459" t="s">
        <v>181</v>
      </c>
      <c r="I140" s="485"/>
      <c r="J140" s="433">
        <v>0</v>
      </c>
      <c r="K140" s="279"/>
      <c r="L140" s="279"/>
      <c r="M140" s="444">
        <v>0</v>
      </c>
      <c r="N140" s="284"/>
      <c r="O140" s="284"/>
      <c r="P140" s="421" t="e">
        <f>ROUND(((M140/J140)*100),0)</f>
        <v>#DIV/0!</v>
      </c>
      <c r="Q140" s="422" t="e">
        <f t="shared" ref="Q140" si="21">IF(P140&lt;=84,"DEFICIENTE",IF(P140&lt;=89,"REGULAR",IF(P140&lt;=94,"BUENO","MUY BUENO")))</f>
        <v>#DIV/0!</v>
      </c>
      <c r="R140" s="403"/>
      <c r="S140" s="403"/>
      <c r="T140" s="402"/>
      <c r="U140" s="402"/>
      <c r="V140" s="13"/>
    </row>
    <row r="141" spans="1:22" ht="36" x14ac:dyDescent="0.25">
      <c r="A141" s="483"/>
      <c r="B141" s="456"/>
      <c r="C141" s="457"/>
      <c r="D141" s="480"/>
      <c r="E141" s="175" t="s">
        <v>182</v>
      </c>
      <c r="F141" s="177" t="s">
        <v>183</v>
      </c>
      <c r="G141" s="163" t="s">
        <v>184</v>
      </c>
      <c r="H141" s="459"/>
      <c r="I141" s="485"/>
      <c r="J141" s="433"/>
      <c r="K141" s="279"/>
      <c r="L141" s="279"/>
      <c r="M141" s="444"/>
      <c r="N141" s="284"/>
      <c r="O141" s="284"/>
      <c r="P141" s="421"/>
      <c r="Q141" s="422"/>
      <c r="R141" s="399"/>
      <c r="S141" s="399"/>
      <c r="T141" s="401"/>
      <c r="U141" s="401"/>
      <c r="V141" s="13"/>
    </row>
    <row r="142" spans="1:22" ht="60" x14ac:dyDescent="0.25">
      <c r="A142" s="483" t="s">
        <v>15</v>
      </c>
      <c r="B142" s="475" t="s">
        <v>185</v>
      </c>
      <c r="C142" s="476" t="s">
        <v>186</v>
      </c>
      <c r="D142" s="477" t="s">
        <v>187</v>
      </c>
      <c r="E142" s="175" t="s">
        <v>188</v>
      </c>
      <c r="F142" s="178" t="s">
        <v>189</v>
      </c>
      <c r="G142" s="163" t="s">
        <v>190</v>
      </c>
      <c r="H142" s="478" t="s">
        <v>191</v>
      </c>
      <c r="I142" s="479" t="s">
        <v>99</v>
      </c>
      <c r="J142" s="433">
        <v>0</v>
      </c>
      <c r="K142" s="279"/>
      <c r="L142" s="279"/>
      <c r="M142" s="444">
        <v>1</v>
      </c>
      <c r="N142" s="284"/>
      <c r="O142" s="284"/>
      <c r="P142" s="421" t="e">
        <f>ROUND(((M142/J142)*100),0)</f>
        <v>#DIV/0!</v>
      </c>
      <c r="Q142" s="422" t="e">
        <f t="shared" ref="Q142" si="22">IF(P142&lt;=84,"DEFICIENTE",IF(P142&lt;=89,"REGULAR",IF(P142&lt;=94,"BUENO","MUY BUENO")))</f>
        <v>#DIV/0!</v>
      </c>
      <c r="R142" s="400">
        <f>J142</f>
        <v>0</v>
      </c>
      <c r="S142" s="400">
        <f>M142</f>
        <v>1</v>
      </c>
      <c r="T142" s="398" t="e">
        <f>ROUND(((S142/R142)*100),0)</f>
        <v>#DIV/0!</v>
      </c>
      <c r="U142" s="398" t="e">
        <f>IF(T142&lt;=84,"DEFICIENTE",IF(T142&lt;=89,"REGULAR",IF(T142&lt;=94,"BUENO","MUY BUENO")))</f>
        <v>#DIV/0!</v>
      </c>
      <c r="V142" s="13"/>
    </row>
    <row r="143" spans="1:22" ht="36" x14ac:dyDescent="0.25">
      <c r="A143" s="483"/>
      <c r="B143" s="475"/>
      <c r="C143" s="476"/>
      <c r="D143" s="477"/>
      <c r="E143" s="175" t="s">
        <v>192</v>
      </c>
      <c r="F143" s="178" t="s">
        <v>193</v>
      </c>
      <c r="G143" s="163" t="s">
        <v>194</v>
      </c>
      <c r="H143" s="478"/>
      <c r="I143" s="479"/>
      <c r="J143" s="433"/>
      <c r="K143" s="279"/>
      <c r="L143" s="279"/>
      <c r="M143" s="444"/>
      <c r="N143" s="284"/>
      <c r="O143" s="284"/>
      <c r="P143" s="421"/>
      <c r="Q143" s="422"/>
      <c r="R143" s="401"/>
      <c r="S143" s="401"/>
      <c r="T143" s="399"/>
      <c r="U143" s="399"/>
      <c r="V143" s="13"/>
    </row>
    <row r="144" spans="1:22" ht="60" x14ac:dyDescent="0.25">
      <c r="A144" s="483" t="s">
        <v>16</v>
      </c>
      <c r="B144" s="486" t="s">
        <v>195</v>
      </c>
      <c r="C144" s="179" t="s">
        <v>196</v>
      </c>
      <c r="D144" s="180" t="s">
        <v>197</v>
      </c>
      <c r="E144" s="175" t="s">
        <v>198</v>
      </c>
      <c r="F144" s="178" t="s">
        <v>199</v>
      </c>
      <c r="G144" s="181" t="s">
        <v>200</v>
      </c>
      <c r="H144" s="182" t="s">
        <v>100</v>
      </c>
      <c r="I144" s="485" t="s">
        <v>95</v>
      </c>
      <c r="J144" s="256">
        <v>3</v>
      </c>
      <c r="K144" s="279"/>
      <c r="L144" s="279"/>
      <c r="M144" s="248">
        <v>3</v>
      </c>
      <c r="N144" s="280"/>
      <c r="O144" s="280"/>
      <c r="P144" s="213">
        <f>ROUND(((M144/J144)*100),0)</f>
        <v>100</v>
      </c>
      <c r="Q144" s="164" t="str">
        <f t="shared" ref="Q144:Q147" si="23">IF(P144&lt;=84,"DEFICIENTE",IF(P144&lt;=89,"REGULAR",IF(P144&lt;=94,"BUENO","MUY BUENO")))</f>
        <v>MUY BUENO</v>
      </c>
      <c r="R144" s="398">
        <f>(J144+J145+J146)*40</f>
        <v>240</v>
      </c>
      <c r="S144" s="398">
        <f>(M144+M145+M146)*40</f>
        <v>120</v>
      </c>
      <c r="T144" s="398">
        <f>ROUND(((S144/R144)*100),0)</f>
        <v>50</v>
      </c>
      <c r="U144" s="398" t="str">
        <f>IF(T144&lt;=84,"DEFICIENTE",IF(T144&lt;=89,"REGULAR",IF(T144&lt;=94,"BUENO","MUY BUENO")))</f>
        <v>DEFICIENTE</v>
      </c>
      <c r="V144" s="13"/>
    </row>
    <row r="145" spans="1:22" ht="84" customHeight="1" x14ac:dyDescent="0.25">
      <c r="A145" s="483"/>
      <c r="B145" s="486"/>
      <c r="C145" s="183" t="s">
        <v>201</v>
      </c>
      <c r="D145" s="184" t="s">
        <v>202</v>
      </c>
      <c r="E145" s="175" t="s">
        <v>203</v>
      </c>
      <c r="F145" s="178" t="s">
        <v>204</v>
      </c>
      <c r="G145" s="181" t="s">
        <v>205</v>
      </c>
      <c r="H145" s="185" t="s">
        <v>101</v>
      </c>
      <c r="I145" s="485"/>
      <c r="J145" s="256">
        <v>2</v>
      </c>
      <c r="K145" s="279"/>
      <c r="L145" s="279"/>
      <c r="M145" s="248">
        <v>0</v>
      </c>
      <c r="N145" s="280"/>
      <c r="O145" s="280"/>
      <c r="P145" s="213">
        <f>ROUND(((M145/J145)*100),0)</f>
        <v>0</v>
      </c>
      <c r="Q145" s="164" t="str">
        <f t="shared" si="23"/>
        <v>DEFICIENTE</v>
      </c>
      <c r="R145" s="403"/>
      <c r="S145" s="403"/>
      <c r="T145" s="403"/>
      <c r="U145" s="403"/>
      <c r="V145" s="13"/>
    </row>
    <row r="146" spans="1:22" ht="96" customHeight="1" x14ac:dyDescent="0.25">
      <c r="A146" s="483"/>
      <c r="B146" s="486"/>
      <c r="C146" s="179" t="s">
        <v>206</v>
      </c>
      <c r="D146" s="180" t="s">
        <v>207</v>
      </c>
      <c r="E146" s="175" t="s">
        <v>208</v>
      </c>
      <c r="F146" s="178" t="s">
        <v>209</v>
      </c>
      <c r="G146" s="181" t="s">
        <v>210</v>
      </c>
      <c r="H146" s="186" t="s">
        <v>211</v>
      </c>
      <c r="I146" s="485"/>
      <c r="J146" s="256">
        <v>1</v>
      </c>
      <c r="K146" s="279"/>
      <c r="L146" s="279"/>
      <c r="M146" s="248">
        <v>0</v>
      </c>
      <c r="N146" s="280"/>
      <c r="O146" s="280"/>
      <c r="P146" s="213">
        <f>ROUND(((M146/J146)*100),0)</f>
        <v>0</v>
      </c>
      <c r="Q146" s="164" t="str">
        <f t="shared" si="23"/>
        <v>DEFICIENTE</v>
      </c>
      <c r="R146" s="399"/>
      <c r="S146" s="399"/>
      <c r="T146" s="399"/>
      <c r="U146" s="399"/>
      <c r="V146" s="13"/>
    </row>
    <row r="147" spans="1:22" ht="36" x14ac:dyDescent="0.25">
      <c r="A147" s="483" t="s">
        <v>102</v>
      </c>
      <c r="B147" s="486" t="s">
        <v>212</v>
      </c>
      <c r="C147" s="476" t="s">
        <v>213</v>
      </c>
      <c r="D147" s="477" t="s">
        <v>214</v>
      </c>
      <c r="E147" s="175" t="s">
        <v>215</v>
      </c>
      <c r="F147" s="178" t="s">
        <v>216</v>
      </c>
      <c r="G147" s="163" t="s">
        <v>217</v>
      </c>
      <c r="H147" s="487" t="s">
        <v>103</v>
      </c>
      <c r="I147" s="488" t="s">
        <v>104</v>
      </c>
      <c r="J147" s="433">
        <v>0</v>
      </c>
      <c r="K147" s="279"/>
      <c r="L147" s="279"/>
      <c r="M147" s="418">
        <v>0</v>
      </c>
      <c r="N147" s="280"/>
      <c r="O147" s="280"/>
      <c r="P147" s="421" t="e">
        <f>ROUND(((M147/J147)*100),0)</f>
        <v>#DIV/0!</v>
      </c>
      <c r="Q147" s="422" t="e">
        <f t="shared" si="23"/>
        <v>#DIV/0!</v>
      </c>
      <c r="R147" s="404">
        <f>J147</f>
        <v>0</v>
      </c>
      <c r="S147" s="404">
        <f>M147</f>
        <v>0</v>
      </c>
      <c r="T147" s="404" t="e">
        <f>ROUND(((S147/R147)*100),0)</f>
        <v>#DIV/0!</v>
      </c>
      <c r="U147" s="404" t="e">
        <f>IF(T147&lt;=84,"DEFICIENTE",IF(T147&lt;=89,"REGULAR",IF(T147&lt;=94,"BUENO","MUY BUENO")))</f>
        <v>#DIV/0!</v>
      </c>
      <c r="V147" s="13"/>
    </row>
    <row r="148" spans="1:22" ht="36" x14ac:dyDescent="0.25">
      <c r="A148" s="483"/>
      <c r="B148" s="486"/>
      <c r="C148" s="476"/>
      <c r="D148" s="477"/>
      <c r="E148" s="175" t="s">
        <v>218</v>
      </c>
      <c r="F148" s="178" t="s">
        <v>219</v>
      </c>
      <c r="G148" s="163" t="s">
        <v>220</v>
      </c>
      <c r="H148" s="487"/>
      <c r="I148" s="488"/>
      <c r="J148" s="433"/>
      <c r="K148" s="279"/>
      <c r="L148" s="279"/>
      <c r="M148" s="418"/>
      <c r="N148" s="280"/>
      <c r="O148" s="280"/>
      <c r="P148" s="421"/>
      <c r="Q148" s="422"/>
      <c r="R148" s="405"/>
      <c r="S148" s="405"/>
      <c r="T148" s="405"/>
      <c r="U148" s="405"/>
      <c r="V148" s="13"/>
    </row>
    <row r="149" spans="1:22" ht="76.5" x14ac:dyDescent="0.25">
      <c r="A149" s="483"/>
      <c r="B149" s="486"/>
      <c r="C149" s="179" t="s">
        <v>221</v>
      </c>
      <c r="D149" s="180" t="s">
        <v>222</v>
      </c>
      <c r="E149" s="187" t="s">
        <v>223</v>
      </c>
      <c r="F149" s="178" t="s">
        <v>224</v>
      </c>
      <c r="G149" s="181" t="s">
        <v>225</v>
      </c>
      <c r="H149" s="188" t="s">
        <v>105</v>
      </c>
      <c r="I149" s="488"/>
      <c r="J149" s="239">
        <v>0</v>
      </c>
      <c r="K149" s="279"/>
      <c r="L149" s="279"/>
      <c r="M149" s="248">
        <v>0</v>
      </c>
      <c r="N149" s="280"/>
      <c r="O149" s="280"/>
      <c r="P149" s="213" t="e">
        <f>ROUND(((M149/J149)*100),0)</f>
        <v>#DIV/0!</v>
      </c>
      <c r="Q149" s="164" t="e">
        <f t="shared" ref="Q149" si="24">IF(P149&lt;=84,"DEFICIENTE",IF(P149&lt;=89,"REGULAR",IF(P149&lt;=94,"BUENO","MUY BUENO")))</f>
        <v>#DIV/0!</v>
      </c>
      <c r="R149" s="406"/>
      <c r="S149" s="406"/>
      <c r="T149" s="406"/>
      <c r="U149" s="406"/>
      <c r="V149" s="13"/>
    </row>
    <row r="150" spans="1:22" ht="16.5" x14ac:dyDescent="0.25">
      <c r="A150" s="189" t="s">
        <v>106</v>
      </c>
      <c r="B150" s="190"/>
      <c r="C150" s="191"/>
      <c r="D150" s="192"/>
      <c r="E150" s="193"/>
      <c r="F150" s="194"/>
      <c r="G150" s="195"/>
      <c r="H150" s="195"/>
      <c r="I150" s="196"/>
      <c r="J150" s="169"/>
      <c r="K150" s="277"/>
      <c r="L150" s="277"/>
      <c r="M150" s="164"/>
      <c r="N150" s="281"/>
      <c r="O150" s="281"/>
      <c r="P150" s="165"/>
      <c r="Q150" s="164"/>
      <c r="R150" s="197"/>
      <c r="S150" s="197"/>
      <c r="T150" s="197"/>
      <c r="U150" s="197"/>
      <c r="V150" s="13"/>
    </row>
    <row r="151" spans="1:22" ht="28.5" x14ac:dyDescent="0.25">
      <c r="A151" s="441" t="s">
        <v>226</v>
      </c>
      <c r="B151" s="442" t="s">
        <v>107</v>
      </c>
      <c r="C151" s="198" t="s">
        <v>227</v>
      </c>
      <c r="D151" s="199" t="s">
        <v>108</v>
      </c>
      <c r="E151" s="200" t="s">
        <v>228</v>
      </c>
      <c r="F151" s="201" t="s">
        <v>229</v>
      </c>
      <c r="G151" s="202" t="s">
        <v>94</v>
      </c>
      <c r="H151" s="203" t="s">
        <v>94</v>
      </c>
      <c r="I151" s="443" t="s">
        <v>109</v>
      </c>
      <c r="J151" s="239">
        <v>551</v>
      </c>
      <c r="K151" s="279"/>
      <c r="L151" s="279"/>
      <c r="M151" s="251">
        <v>551</v>
      </c>
      <c r="N151" s="251"/>
      <c r="O151" s="251"/>
      <c r="P151" s="211">
        <f>ROUND(((M151/J151)*100),0)</f>
        <v>100</v>
      </c>
      <c r="Q151" s="164" t="str">
        <f>IF(P151&lt;=84,"DEFICIENTE",IF(P151&lt;=89,"REGULAR",IF(P151&lt;=94,"BUENO","MUY BUENO")))</f>
        <v>MUY BUENO</v>
      </c>
      <c r="R151" s="204">
        <f>J151</f>
        <v>551</v>
      </c>
      <c r="S151" s="204">
        <f>M151</f>
        <v>551</v>
      </c>
      <c r="T151" s="204">
        <f>ROUND(((S151/R151)*100),0)</f>
        <v>100</v>
      </c>
      <c r="U151" s="204" t="str">
        <f>IF(T151&lt;=84,"DEFICIENTE",IF(T151&lt;=89,"REGULAR",IF(T151&lt;=94,"BUENO","MUY BUENO")))</f>
        <v>MUY BUENO</v>
      </c>
      <c r="V151" s="13"/>
    </row>
    <row r="152" spans="1:22" x14ac:dyDescent="0.25">
      <c r="A152" s="441"/>
      <c r="B152" s="442"/>
      <c r="C152" s="484" t="s">
        <v>230</v>
      </c>
      <c r="D152" s="492" t="s">
        <v>110</v>
      </c>
      <c r="E152" s="236" t="s">
        <v>231</v>
      </c>
      <c r="F152" s="235" t="s">
        <v>232</v>
      </c>
      <c r="G152" s="205" t="s">
        <v>17</v>
      </c>
      <c r="H152" s="493" t="s">
        <v>111</v>
      </c>
      <c r="I152" s="443"/>
      <c r="J152" s="239">
        <v>2</v>
      </c>
      <c r="K152" s="279"/>
      <c r="L152" s="279"/>
      <c r="M152" s="251">
        <v>1</v>
      </c>
      <c r="N152" s="251"/>
      <c r="O152" s="251"/>
      <c r="P152" s="211">
        <f>ROUND(((M152/J152)*100),0)</f>
        <v>50</v>
      </c>
      <c r="Q152" s="164" t="str">
        <f>IF(P152&lt;=84,"DEFICIENTE",IF(P152&lt;=89,"REGULAR",IF(P152&lt;=94,"BUENO","MUY BUENO")))</f>
        <v>DEFICIENTE</v>
      </c>
      <c r="R152" s="404">
        <f>J152</f>
        <v>2</v>
      </c>
      <c r="S152" s="404">
        <f>M152</f>
        <v>1</v>
      </c>
      <c r="T152" s="404">
        <f>ROUND(((S152/R152)*100),0)</f>
        <v>50</v>
      </c>
      <c r="U152" s="404" t="str">
        <f>IF(T152&lt;=84,"DEFICIENTE",IF(T152&lt;=89,"REGULAR",IF(T152&lt;=94,"BUENO","MUY BUENO")))</f>
        <v>DEFICIENTE</v>
      </c>
      <c r="V152" s="13"/>
    </row>
    <row r="153" spans="1:22" ht="24" x14ac:dyDescent="0.25">
      <c r="A153" s="441"/>
      <c r="B153" s="442"/>
      <c r="C153" s="484"/>
      <c r="D153" s="492"/>
      <c r="E153" s="236" t="s">
        <v>233</v>
      </c>
      <c r="F153" s="235" t="s">
        <v>234</v>
      </c>
      <c r="G153" s="205" t="s">
        <v>17</v>
      </c>
      <c r="H153" s="493"/>
      <c r="I153" s="443"/>
      <c r="J153" s="239">
        <v>2</v>
      </c>
      <c r="K153" s="279"/>
      <c r="L153" s="279"/>
      <c r="M153" s="251">
        <v>3</v>
      </c>
      <c r="N153" s="251"/>
      <c r="O153" s="251"/>
      <c r="P153" s="211">
        <f>ROUND(((M153/J153)*100),0)</f>
        <v>150</v>
      </c>
      <c r="Q153" s="164" t="str">
        <f>IF(P153&lt;=84,"DEFICIENTE",IF(P153&lt;=89,"REGULAR",IF(P153&lt;=94,"BUENO","MUY BUENO")))</f>
        <v>MUY BUENO</v>
      </c>
      <c r="R153" s="405"/>
      <c r="S153" s="405"/>
      <c r="T153" s="405"/>
      <c r="U153" s="405"/>
      <c r="V153" s="13"/>
    </row>
    <row r="154" spans="1:22" ht="36" x14ac:dyDescent="0.25">
      <c r="A154" s="441"/>
      <c r="B154" s="442"/>
      <c r="C154" s="484"/>
      <c r="D154" s="492"/>
      <c r="E154" s="236" t="s">
        <v>235</v>
      </c>
      <c r="F154" s="235" t="s">
        <v>236</v>
      </c>
      <c r="G154" s="205" t="s">
        <v>17</v>
      </c>
      <c r="H154" s="493"/>
      <c r="I154" s="443"/>
      <c r="J154" s="239">
        <v>0</v>
      </c>
      <c r="K154" s="279"/>
      <c r="L154" s="279"/>
      <c r="M154" s="251">
        <v>0</v>
      </c>
      <c r="N154" s="251"/>
      <c r="O154" s="251"/>
      <c r="P154" s="211" t="e">
        <f>ROUND(((M154/J154)*100),0)</f>
        <v>#DIV/0!</v>
      </c>
      <c r="Q154" s="164" t="e">
        <f>IF(P154&lt;=84,"DEFICIENTE",IF(P154&lt;=89,"REGULAR",IF(P154&lt;=94,"BUENO","MUY BUENO")))</f>
        <v>#DIV/0!</v>
      </c>
      <c r="R154" s="405"/>
      <c r="S154" s="405"/>
      <c r="T154" s="405"/>
      <c r="U154" s="405"/>
      <c r="V154" s="13"/>
    </row>
    <row r="155" spans="1:22" ht="36" x14ac:dyDescent="0.25">
      <c r="A155" s="441"/>
      <c r="B155" s="442"/>
      <c r="C155" s="484"/>
      <c r="D155" s="492"/>
      <c r="E155" s="236" t="s">
        <v>237</v>
      </c>
      <c r="F155" s="235" t="s">
        <v>238</v>
      </c>
      <c r="G155" s="205" t="s">
        <v>17</v>
      </c>
      <c r="H155" s="493"/>
      <c r="I155" s="443"/>
      <c r="J155" s="239">
        <v>1</v>
      </c>
      <c r="K155" s="279"/>
      <c r="L155" s="279"/>
      <c r="M155" s="251">
        <v>0</v>
      </c>
      <c r="N155" s="251"/>
      <c r="O155" s="251"/>
      <c r="P155" s="211">
        <f>ROUND(((M155/J155)*100),0)</f>
        <v>0</v>
      </c>
      <c r="Q155" s="164" t="str">
        <f>IF(P155&lt;=84,"DEFICIENTE",IF(P155&lt;=89,"REGULAR",IF(P155&lt;=94,"BUENO","MUY BUENO")))</f>
        <v>DEFICIENTE</v>
      </c>
      <c r="R155" s="406"/>
      <c r="S155" s="406"/>
      <c r="T155" s="406"/>
      <c r="U155" s="406"/>
      <c r="V155" s="13"/>
    </row>
    <row r="156" spans="1:22" ht="18.75" x14ac:dyDescent="0.25">
      <c r="A156" s="436" t="s">
        <v>240</v>
      </c>
      <c r="B156" s="437"/>
      <c r="C156" s="437"/>
      <c r="D156" s="437"/>
      <c r="E156" s="437"/>
      <c r="F156" s="437"/>
      <c r="G156" s="437"/>
      <c r="H156" s="437"/>
      <c r="I156" s="437"/>
      <c r="J156" s="437"/>
      <c r="K156" s="437"/>
      <c r="L156" s="437"/>
      <c r="M156" s="437"/>
      <c r="N156" s="437"/>
      <c r="O156" s="437"/>
      <c r="P156" s="437"/>
      <c r="Q156" s="437"/>
      <c r="R156" s="437"/>
      <c r="S156" s="437"/>
      <c r="T156" s="437"/>
      <c r="U156" s="438"/>
      <c r="V156" s="13"/>
    </row>
    <row r="157" spans="1:22" x14ac:dyDescent="0.25">
      <c r="A157" s="210" t="s">
        <v>91</v>
      </c>
      <c r="B157" s="207"/>
      <c r="C157" s="207"/>
      <c r="D157" s="207"/>
      <c r="E157" s="207"/>
      <c r="F157" s="207"/>
      <c r="G157" s="207"/>
      <c r="H157" s="207"/>
      <c r="I157" s="207"/>
      <c r="J157" s="207"/>
      <c r="K157" s="207"/>
      <c r="L157" s="207"/>
      <c r="M157" s="207"/>
      <c r="N157" s="207"/>
      <c r="O157" s="207"/>
      <c r="P157" s="207"/>
      <c r="Q157" s="207"/>
      <c r="R157" s="208"/>
      <c r="S157" s="208"/>
      <c r="T157" s="209"/>
      <c r="U157" s="208"/>
      <c r="V157" s="13"/>
    </row>
    <row r="158" spans="1:22" ht="24" x14ac:dyDescent="0.25">
      <c r="A158" s="455" t="s">
        <v>12</v>
      </c>
      <c r="B158" s="456" t="s">
        <v>92</v>
      </c>
      <c r="C158" s="457" t="s">
        <v>150</v>
      </c>
      <c r="D158" s="458" t="s">
        <v>93</v>
      </c>
      <c r="E158" s="161" t="s">
        <v>151</v>
      </c>
      <c r="F158" s="162" t="s">
        <v>152</v>
      </c>
      <c r="G158" s="163" t="s">
        <v>153</v>
      </c>
      <c r="H158" s="459" t="s">
        <v>94</v>
      </c>
      <c r="I158" s="460" t="s">
        <v>95</v>
      </c>
      <c r="J158" s="240">
        <v>40</v>
      </c>
      <c r="K158" s="240"/>
      <c r="L158" s="240"/>
      <c r="M158" s="248">
        <v>54</v>
      </c>
      <c r="N158" s="280"/>
      <c r="O158" s="280"/>
      <c r="P158" s="165">
        <f>ROUND(((M158/J158)*100),0)</f>
        <v>135</v>
      </c>
      <c r="Q158" s="164" t="str">
        <f>IF(P158&lt;=84,"DEFICIENTE",IF(P158&lt;=89,"REGULAR",IF(P158&lt;=94,"BUENO","MUY BUENO")))</f>
        <v>MUY BUENO</v>
      </c>
      <c r="R158" s="407">
        <f>J158</f>
        <v>40</v>
      </c>
      <c r="S158" s="410">
        <f>M158</f>
        <v>54</v>
      </c>
      <c r="T158" s="410">
        <f>ROUND(((S158/R158)*100),0)</f>
        <v>135</v>
      </c>
      <c r="U158" s="410" t="str">
        <f>IF(T158&lt;=84,"DEFICIENTE",IF(T158&lt;=89,"REGULAR",IF(T158&lt;=94,"BUENO","MUY BUENO")))</f>
        <v>MUY BUENO</v>
      </c>
      <c r="V158" s="13"/>
    </row>
    <row r="159" spans="1:22" ht="48" x14ac:dyDescent="0.25">
      <c r="A159" s="455"/>
      <c r="B159" s="456"/>
      <c r="C159" s="457"/>
      <c r="D159" s="458"/>
      <c r="E159" s="166" t="s">
        <v>154</v>
      </c>
      <c r="F159" s="167" t="s">
        <v>142</v>
      </c>
      <c r="G159" s="168" t="s">
        <v>153</v>
      </c>
      <c r="H159" s="459"/>
      <c r="I159" s="460"/>
      <c r="J159" s="169"/>
      <c r="K159" s="277"/>
      <c r="L159" s="277"/>
      <c r="M159" s="170"/>
      <c r="N159" s="170"/>
      <c r="O159" s="170"/>
      <c r="P159" s="171"/>
      <c r="Q159" s="170"/>
      <c r="R159" s="408"/>
      <c r="S159" s="411"/>
      <c r="T159" s="411"/>
      <c r="U159" s="411"/>
      <c r="V159" s="13"/>
    </row>
    <row r="160" spans="1:22" ht="48" x14ac:dyDescent="0.25">
      <c r="A160" s="455"/>
      <c r="B160" s="456"/>
      <c r="C160" s="481" t="s">
        <v>155</v>
      </c>
      <c r="D160" s="489" t="s">
        <v>96</v>
      </c>
      <c r="E160" s="172" t="s">
        <v>143</v>
      </c>
      <c r="F160" s="173" t="s">
        <v>144</v>
      </c>
      <c r="G160" s="174" t="s">
        <v>145</v>
      </c>
      <c r="H160" s="482" t="s">
        <v>94</v>
      </c>
      <c r="I160" s="460"/>
      <c r="J160" s="169"/>
      <c r="K160" s="277"/>
      <c r="L160" s="277"/>
      <c r="M160" s="170"/>
      <c r="N160" s="170"/>
      <c r="O160" s="170"/>
      <c r="P160" s="171"/>
      <c r="Q160" s="170"/>
      <c r="R160" s="408"/>
      <c r="S160" s="411"/>
      <c r="T160" s="411"/>
      <c r="U160" s="411"/>
      <c r="V160" s="13"/>
    </row>
    <row r="161" spans="1:22" ht="36" x14ac:dyDescent="0.25">
      <c r="A161" s="455"/>
      <c r="B161" s="456"/>
      <c r="C161" s="481"/>
      <c r="D161" s="489"/>
      <c r="E161" s="172" t="s">
        <v>146</v>
      </c>
      <c r="F161" s="173" t="s">
        <v>147</v>
      </c>
      <c r="G161" s="174" t="s">
        <v>145</v>
      </c>
      <c r="H161" s="482"/>
      <c r="I161" s="460"/>
      <c r="J161" s="169"/>
      <c r="K161" s="277"/>
      <c r="L161" s="277"/>
      <c r="M161" s="170"/>
      <c r="N161" s="170"/>
      <c r="O161" s="170"/>
      <c r="P161" s="171"/>
      <c r="Q161" s="170"/>
      <c r="R161" s="408"/>
      <c r="S161" s="411"/>
      <c r="T161" s="411"/>
      <c r="U161" s="411"/>
      <c r="V161" s="13"/>
    </row>
    <row r="162" spans="1:22" ht="48" x14ac:dyDescent="0.25">
      <c r="A162" s="455"/>
      <c r="B162" s="456"/>
      <c r="C162" s="481"/>
      <c r="D162" s="489"/>
      <c r="E162" s="175" t="s">
        <v>148</v>
      </c>
      <c r="F162" s="176" t="s">
        <v>149</v>
      </c>
      <c r="G162" s="163" t="s">
        <v>145</v>
      </c>
      <c r="H162" s="482"/>
      <c r="I162" s="460"/>
      <c r="J162" s="240">
        <v>4</v>
      </c>
      <c r="K162" s="240"/>
      <c r="L162" s="240"/>
      <c r="M162" s="248">
        <v>0</v>
      </c>
      <c r="N162" s="280"/>
      <c r="O162" s="280"/>
      <c r="P162" s="165">
        <f>ROUND(((M162/J162)*100),0)</f>
        <v>0</v>
      </c>
      <c r="Q162" s="164" t="str">
        <f>IF(P162&lt;=84,"DEFICIENTE",IF(P162&lt;=89,"REGULAR",IF(P162&lt;=94,"BUENO","MUY BUENO")))</f>
        <v>DEFICIENTE</v>
      </c>
      <c r="R162" s="409"/>
      <c r="S162" s="412"/>
      <c r="T162" s="412"/>
      <c r="U162" s="412"/>
      <c r="V162" s="13"/>
    </row>
    <row r="163" spans="1:22" ht="24" x14ac:dyDescent="0.25">
      <c r="A163" s="483" t="s">
        <v>14</v>
      </c>
      <c r="B163" s="456" t="s">
        <v>156</v>
      </c>
      <c r="C163" s="484" t="s">
        <v>157</v>
      </c>
      <c r="D163" s="458" t="s">
        <v>158</v>
      </c>
      <c r="E163" s="175" t="s">
        <v>159</v>
      </c>
      <c r="F163" s="177" t="s">
        <v>160</v>
      </c>
      <c r="G163" s="163" t="s">
        <v>161</v>
      </c>
      <c r="H163" s="459" t="s">
        <v>97</v>
      </c>
      <c r="I163" s="485" t="s">
        <v>98</v>
      </c>
      <c r="J163" s="433">
        <v>10</v>
      </c>
      <c r="K163" s="279"/>
      <c r="L163" s="279"/>
      <c r="M163" s="418">
        <v>0</v>
      </c>
      <c r="N163" s="528"/>
      <c r="O163" s="528"/>
      <c r="P163" s="434">
        <f>ROUND(((M163/J163)*100),0)</f>
        <v>0</v>
      </c>
      <c r="Q163" s="422" t="str">
        <f t="shared" ref="Q163" si="25">IF(P163&lt;=84,"DEFICIENTE",IF(P163&lt;=89,"REGULAR",IF(P163&lt;=94,"BUENO","MUY BUENO")))</f>
        <v>DEFICIENTE</v>
      </c>
      <c r="R163" s="398">
        <f>J163</f>
        <v>10</v>
      </c>
      <c r="S163" s="398">
        <f>M163</f>
        <v>0</v>
      </c>
      <c r="T163" s="400">
        <f>ROUND(((S163/R163)*100),0)</f>
        <v>0</v>
      </c>
      <c r="U163" s="400" t="str">
        <f>IF(T163&lt;=84,"DEFICIENTE",IF(T163&lt;=89,"REGULAR",IF(T163&lt;=94,"BUENO","MUY BUENO")))</f>
        <v>DEFICIENTE</v>
      </c>
      <c r="V163" s="13"/>
    </row>
    <row r="164" spans="1:22" ht="36" x14ac:dyDescent="0.25">
      <c r="A164" s="483"/>
      <c r="B164" s="456"/>
      <c r="C164" s="484"/>
      <c r="D164" s="458"/>
      <c r="E164" s="175" t="s">
        <v>162</v>
      </c>
      <c r="F164" s="177" t="s">
        <v>163</v>
      </c>
      <c r="G164" s="163" t="s">
        <v>164</v>
      </c>
      <c r="H164" s="459"/>
      <c r="I164" s="485"/>
      <c r="J164" s="433"/>
      <c r="K164" s="279"/>
      <c r="L164" s="279"/>
      <c r="M164" s="418"/>
      <c r="N164" s="531"/>
      <c r="O164" s="531"/>
      <c r="P164" s="435"/>
      <c r="Q164" s="422"/>
      <c r="R164" s="403"/>
      <c r="S164" s="403"/>
      <c r="T164" s="402"/>
      <c r="U164" s="402"/>
      <c r="V164" s="13"/>
    </row>
    <row r="165" spans="1:22" ht="36" x14ac:dyDescent="0.25">
      <c r="A165" s="483"/>
      <c r="B165" s="456"/>
      <c r="C165" s="484"/>
      <c r="D165" s="458"/>
      <c r="E165" s="175" t="s">
        <v>165</v>
      </c>
      <c r="F165" s="177" t="s">
        <v>166</v>
      </c>
      <c r="G165" s="163" t="s">
        <v>167</v>
      </c>
      <c r="H165" s="459"/>
      <c r="I165" s="485"/>
      <c r="J165" s="433"/>
      <c r="K165" s="279"/>
      <c r="L165" s="279"/>
      <c r="M165" s="418"/>
      <c r="N165" s="531"/>
      <c r="O165" s="531"/>
      <c r="P165" s="435"/>
      <c r="Q165" s="422"/>
      <c r="R165" s="403"/>
      <c r="S165" s="403"/>
      <c r="T165" s="402"/>
      <c r="U165" s="402"/>
      <c r="V165" s="13"/>
    </row>
    <row r="166" spans="1:22" ht="36" x14ac:dyDescent="0.25">
      <c r="A166" s="483"/>
      <c r="B166" s="456"/>
      <c r="C166" s="481" t="s">
        <v>168</v>
      </c>
      <c r="D166" s="477" t="s">
        <v>169</v>
      </c>
      <c r="E166" s="175" t="s">
        <v>170</v>
      </c>
      <c r="F166" s="177" t="s">
        <v>171</v>
      </c>
      <c r="G166" s="163" t="s">
        <v>172</v>
      </c>
      <c r="H166" s="482" t="s">
        <v>173</v>
      </c>
      <c r="I166" s="485"/>
      <c r="J166" s="433">
        <v>10</v>
      </c>
      <c r="K166" s="279"/>
      <c r="L166" s="279"/>
      <c r="M166" s="418">
        <v>0</v>
      </c>
      <c r="N166" s="280"/>
      <c r="O166" s="280"/>
      <c r="P166" s="421">
        <f>ROUND(((M166/J166)*100),0)</f>
        <v>0</v>
      </c>
      <c r="Q166" s="422" t="str">
        <f t="shared" ref="Q166" si="26">IF(P166&lt;=84,"DEFICIENTE",IF(P166&lt;=89,"REGULAR",IF(P166&lt;=94,"BUENO","MUY BUENO")))</f>
        <v>DEFICIENTE</v>
      </c>
      <c r="R166" s="403"/>
      <c r="S166" s="403"/>
      <c r="T166" s="402"/>
      <c r="U166" s="402"/>
      <c r="V166" s="13"/>
    </row>
    <row r="167" spans="1:22" ht="48" x14ac:dyDescent="0.25">
      <c r="A167" s="483"/>
      <c r="B167" s="456"/>
      <c r="C167" s="481"/>
      <c r="D167" s="477"/>
      <c r="E167" s="175" t="s">
        <v>174</v>
      </c>
      <c r="F167" s="177" t="s">
        <v>175</v>
      </c>
      <c r="G167" s="163" t="s">
        <v>176</v>
      </c>
      <c r="H167" s="482"/>
      <c r="I167" s="485"/>
      <c r="J167" s="433"/>
      <c r="K167" s="279"/>
      <c r="L167" s="279"/>
      <c r="M167" s="418"/>
      <c r="N167" s="280"/>
      <c r="O167" s="280"/>
      <c r="P167" s="421"/>
      <c r="Q167" s="422"/>
      <c r="R167" s="403"/>
      <c r="S167" s="403"/>
      <c r="T167" s="402"/>
      <c r="U167" s="402"/>
      <c r="V167" s="13"/>
    </row>
    <row r="168" spans="1:22" ht="60" x14ac:dyDescent="0.25">
      <c r="A168" s="483"/>
      <c r="B168" s="456"/>
      <c r="C168" s="457" t="s">
        <v>177</v>
      </c>
      <c r="D168" s="480" t="s">
        <v>178</v>
      </c>
      <c r="E168" s="175" t="s">
        <v>179</v>
      </c>
      <c r="F168" s="177" t="s">
        <v>180</v>
      </c>
      <c r="G168" s="163" t="s">
        <v>176</v>
      </c>
      <c r="H168" s="459" t="s">
        <v>181</v>
      </c>
      <c r="I168" s="485"/>
      <c r="J168" s="433">
        <v>0</v>
      </c>
      <c r="K168" s="279"/>
      <c r="L168" s="279"/>
      <c r="M168" s="444">
        <v>0</v>
      </c>
      <c r="N168" s="284"/>
      <c r="O168" s="284"/>
      <c r="P168" s="421" t="e">
        <f>ROUND(((M168/J168)*100),0)</f>
        <v>#DIV/0!</v>
      </c>
      <c r="Q168" s="422" t="e">
        <f t="shared" ref="Q168" si="27">IF(P168&lt;=84,"DEFICIENTE",IF(P168&lt;=89,"REGULAR",IF(P168&lt;=94,"BUENO","MUY BUENO")))</f>
        <v>#DIV/0!</v>
      </c>
      <c r="R168" s="403"/>
      <c r="S168" s="403"/>
      <c r="T168" s="402"/>
      <c r="U168" s="402"/>
      <c r="V168" s="13"/>
    </row>
    <row r="169" spans="1:22" ht="36" x14ac:dyDescent="0.25">
      <c r="A169" s="483"/>
      <c r="B169" s="456"/>
      <c r="C169" s="457"/>
      <c r="D169" s="480"/>
      <c r="E169" s="175" t="s">
        <v>182</v>
      </c>
      <c r="F169" s="177" t="s">
        <v>183</v>
      </c>
      <c r="G169" s="163" t="s">
        <v>184</v>
      </c>
      <c r="H169" s="459"/>
      <c r="I169" s="485"/>
      <c r="J169" s="433"/>
      <c r="K169" s="279"/>
      <c r="L169" s="279"/>
      <c r="M169" s="444"/>
      <c r="N169" s="284"/>
      <c r="O169" s="284"/>
      <c r="P169" s="421"/>
      <c r="Q169" s="422"/>
      <c r="R169" s="399"/>
      <c r="S169" s="399"/>
      <c r="T169" s="401"/>
      <c r="U169" s="401"/>
      <c r="V169" s="13"/>
    </row>
    <row r="170" spans="1:22" ht="60" x14ac:dyDescent="0.25">
      <c r="A170" s="483" t="s">
        <v>15</v>
      </c>
      <c r="B170" s="475" t="s">
        <v>185</v>
      </c>
      <c r="C170" s="476" t="s">
        <v>186</v>
      </c>
      <c r="D170" s="477" t="s">
        <v>187</v>
      </c>
      <c r="E170" s="175" t="s">
        <v>188</v>
      </c>
      <c r="F170" s="178" t="s">
        <v>189</v>
      </c>
      <c r="G170" s="163" t="s">
        <v>190</v>
      </c>
      <c r="H170" s="478" t="s">
        <v>191</v>
      </c>
      <c r="I170" s="479" t="s">
        <v>99</v>
      </c>
      <c r="J170" s="433">
        <v>1</v>
      </c>
      <c r="K170" s="279"/>
      <c r="L170" s="279"/>
      <c r="M170" s="444">
        <v>0</v>
      </c>
      <c r="N170" s="284"/>
      <c r="O170" s="284"/>
      <c r="P170" s="421">
        <f>ROUND(((M170/J170)*100),0)</f>
        <v>0</v>
      </c>
      <c r="Q170" s="422" t="str">
        <f t="shared" ref="Q170" si="28">IF(P170&lt;=84,"DEFICIENTE",IF(P170&lt;=89,"REGULAR",IF(P170&lt;=94,"BUENO","MUY BUENO")))</f>
        <v>DEFICIENTE</v>
      </c>
      <c r="R170" s="400">
        <f>J170</f>
        <v>1</v>
      </c>
      <c r="S170" s="400">
        <f>M170</f>
        <v>0</v>
      </c>
      <c r="T170" s="398">
        <f>ROUND(((S170/R170)*100),0)</f>
        <v>0</v>
      </c>
      <c r="U170" s="398" t="str">
        <f>IF(T170&lt;=84,"DEFICIENTE",IF(T170&lt;=89,"REGULAR",IF(T170&lt;=94,"BUENO","MUY BUENO")))</f>
        <v>DEFICIENTE</v>
      </c>
      <c r="V170" s="13"/>
    </row>
    <row r="171" spans="1:22" ht="36" x14ac:dyDescent="0.25">
      <c r="A171" s="483"/>
      <c r="B171" s="475"/>
      <c r="C171" s="476"/>
      <c r="D171" s="477"/>
      <c r="E171" s="175" t="s">
        <v>192</v>
      </c>
      <c r="F171" s="178" t="s">
        <v>193</v>
      </c>
      <c r="G171" s="163" t="s">
        <v>194</v>
      </c>
      <c r="H171" s="478"/>
      <c r="I171" s="479"/>
      <c r="J171" s="433"/>
      <c r="K171" s="279"/>
      <c r="L171" s="279"/>
      <c r="M171" s="444"/>
      <c r="N171" s="284"/>
      <c r="O171" s="284"/>
      <c r="P171" s="421"/>
      <c r="Q171" s="422"/>
      <c r="R171" s="401"/>
      <c r="S171" s="401"/>
      <c r="T171" s="399"/>
      <c r="U171" s="399"/>
      <c r="V171" s="13"/>
    </row>
    <row r="172" spans="1:22" ht="60" x14ac:dyDescent="0.25">
      <c r="A172" s="483" t="s">
        <v>16</v>
      </c>
      <c r="B172" s="486" t="s">
        <v>195</v>
      </c>
      <c r="C172" s="179" t="s">
        <v>196</v>
      </c>
      <c r="D172" s="180" t="s">
        <v>197</v>
      </c>
      <c r="E172" s="175" t="s">
        <v>198</v>
      </c>
      <c r="F172" s="178" t="s">
        <v>199</v>
      </c>
      <c r="G172" s="181" t="s">
        <v>200</v>
      </c>
      <c r="H172" s="182" t="s">
        <v>100</v>
      </c>
      <c r="I172" s="485" t="s">
        <v>95</v>
      </c>
      <c r="J172" s="256">
        <v>1</v>
      </c>
      <c r="K172" s="279"/>
      <c r="L172" s="279"/>
      <c r="M172" s="248">
        <v>1</v>
      </c>
      <c r="N172" s="280"/>
      <c r="O172" s="280"/>
      <c r="P172" s="213">
        <f>ROUND(((M172/J172)*100),0)</f>
        <v>100</v>
      </c>
      <c r="Q172" s="164" t="str">
        <f t="shared" ref="Q172:Q175" si="29">IF(P172&lt;=84,"DEFICIENTE",IF(P172&lt;=89,"REGULAR",IF(P172&lt;=94,"BUENO","MUY BUENO")))</f>
        <v>MUY BUENO</v>
      </c>
      <c r="R172" s="398">
        <f>(J172+J173+J174)*40</f>
        <v>280</v>
      </c>
      <c r="S172" s="398">
        <f>(M172+M173+M174)*40</f>
        <v>40</v>
      </c>
      <c r="T172" s="398">
        <f>ROUND(((S172/R172)*100),0)</f>
        <v>14</v>
      </c>
      <c r="U172" s="398" t="str">
        <f>IF(T172&lt;=84,"DEFICIENTE",IF(T172&lt;=89,"REGULAR",IF(T172&lt;=94,"BUENO","MUY BUENO")))</f>
        <v>DEFICIENTE</v>
      </c>
      <c r="V172" s="13"/>
    </row>
    <row r="173" spans="1:22" ht="84" customHeight="1" x14ac:dyDescent="0.25">
      <c r="A173" s="483"/>
      <c r="B173" s="486"/>
      <c r="C173" s="183" t="s">
        <v>201</v>
      </c>
      <c r="D173" s="184" t="s">
        <v>202</v>
      </c>
      <c r="E173" s="175" t="s">
        <v>203</v>
      </c>
      <c r="F173" s="178" t="s">
        <v>204</v>
      </c>
      <c r="G173" s="181" t="s">
        <v>205</v>
      </c>
      <c r="H173" s="185" t="s">
        <v>101</v>
      </c>
      <c r="I173" s="485"/>
      <c r="J173" s="256">
        <v>6</v>
      </c>
      <c r="K173" s="279"/>
      <c r="L173" s="279"/>
      <c r="M173" s="248">
        <v>0</v>
      </c>
      <c r="N173" s="280"/>
      <c r="O173" s="280"/>
      <c r="P173" s="213">
        <f>ROUND(((M173/J173)*100),0)</f>
        <v>0</v>
      </c>
      <c r="Q173" s="164" t="str">
        <f t="shared" si="29"/>
        <v>DEFICIENTE</v>
      </c>
      <c r="R173" s="403"/>
      <c r="S173" s="403"/>
      <c r="T173" s="403"/>
      <c r="U173" s="403"/>
      <c r="V173" s="13"/>
    </row>
    <row r="174" spans="1:22" ht="96" customHeight="1" x14ac:dyDescent="0.25">
      <c r="A174" s="483"/>
      <c r="B174" s="486"/>
      <c r="C174" s="179" t="s">
        <v>206</v>
      </c>
      <c r="D174" s="180" t="s">
        <v>207</v>
      </c>
      <c r="E174" s="175" t="s">
        <v>208</v>
      </c>
      <c r="F174" s="178" t="s">
        <v>209</v>
      </c>
      <c r="G174" s="181" t="s">
        <v>210</v>
      </c>
      <c r="H174" s="186" t="s">
        <v>211</v>
      </c>
      <c r="I174" s="485"/>
      <c r="J174" s="256">
        <v>0</v>
      </c>
      <c r="K174" s="279"/>
      <c r="L174" s="279"/>
      <c r="M174" s="248">
        <v>0</v>
      </c>
      <c r="N174" s="280"/>
      <c r="O174" s="280"/>
      <c r="P174" s="213" t="e">
        <f>ROUND(((M174/J174)*100),0)</f>
        <v>#DIV/0!</v>
      </c>
      <c r="Q174" s="164" t="e">
        <f t="shared" si="29"/>
        <v>#DIV/0!</v>
      </c>
      <c r="R174" s="399"/>
      <c r="S174" s="399"/>
      <c r="T174" s="399"/>
      <c r="U174" s="399"/>
      <c r="V174" s="13"/>
    </row>
    <row r="175" spans="1:22" ht="36" x14ac:dyDescent="0.25">
      <c r="A175" s="483" t="s">
        <v>102</v>
      </c>
      <c r="B175" s="486" t="s">
        <v>212</v>
      </c>
      <c r="C175" s="476" t="s">
        <v>213</v>
      </c>
      <c r="D175" s="477" t="s">
        <v>214</v>
      </c>
      <c r="E175" s="175" t="s">
        <v>215</v>
      </c>
      <c r="F175" s="178" t="s">
        <v>216</v>
      </c>
      <c r="G175" s="163" t="s">
        <v>217</v>
      </c>
      <c r="H175" s="487" t="s">
        <v>103</v>
      </c>
      <c r="I175" s="488" t="s">
        <v>104</v>
      </c>
      <c r="J175" s="433">
        <v>0</v>
      </c>
      <c r="K175" s="279"/>
      <c r="L175" s="279"/>
      <c r="M175" s="418">
        <v>0</v>
      </c>
      <c r="N175" s="280"/>
      <c r="O175" s="280"/>
      <c r="P175" s="421" t="e">
        <f>ROUND(((M175/J175)*100),0)</f>
        <v>#DIV/0!</v>
      </c>
      <c r="Q175" s="422" t="e">
        <f t="shared" si="29"/>
        <v>#DIV/0!</v>
      </c>
      <c r="R175" s="404">
        <f>J175</f>
        <v>0</v>
      </c>
      <c r="S175" s="404">
        <f>M175</f>
        <v>0</v>
      </c>
      <c r="T175" s="404" t="e">
        <f>ROUND(((S175/R175)*100),0)</f>
        <v>#DIV/0!</v>
      </c>
      <c r="U175" s="404" t="e">
        <f>IF(T175&lt;=84,"DEFICIENTE",IF(T175&lt;=89,"REGULAR",IF(T175&lt;=94,"BUENO","MUY BUENO")))</f>
        <v>#DIV/0!</v>
      </c>
      <c r="V175" s="13"/>
    </row>
    <row r="176" spans="1:22" ht="36" x14ac:dyDescent="0.25">
      <c r="A176" s="483"/>
      <c r="B176" s="486"/>
      <c r="C176" s="476"/>
      <c r="D176" s="477"/>
      <c r="E176" s="175" t="s">
        <v>218</v>
      </c>
      <c r="F176" s="178" t="s">
        <v>219</v>
      </c>
      <c r="G176" s="163" t="s">
        <v>220</v>
      </c>
      <c r="H176" s="487"/>
      <c r="I176" s="488"/>
      <c r="J176" s="433"/>
      <c r="K176" s="279"/>
      <c r="L176" s="279"/>
      <c r="M176" s="418"/>
      <c r="N176" s="280"/>
      <c r="O176" s="280"/>
      <c r="P176" s="421"/>
      <c r="Q176" s="422"/>
      <c r="R176" s="405"/>
      <c r="S176" s="405"/>
      <c r="T176" s="405"/>
      <c r="U176" s="405"/>
      <c r="V176" s="13"/>
    </row>
    <row r="177" spans="1:22" ht="76.5" x14ac:dyDescent="0.25">
      <c r="A177" s="483"/>
      <c r="B177" s="486"/>
      <c r="C177" s="179" t="s">
        <v>221</v>
      </c>
      <c r="D177" s="180" t="s">
        <v>222</v>
      </c>
      <c r="E177" s="187" t="s">
        <v>223</v>
      </c>
      <c r="F177" s="178" t="s">
        <v>224</v>
      </c>
      <c r="G177" s="181" t="s">
        <v>225</v>
      </c>
      <c r="H177" s="188" t="s">
        <v>105</v>
      </c>
      <c r="I177" s="488"/>
      <c r="J177" s="239">
        <v>0</v>
      </c>
      <c r="K177" s="279"/>
      <c r="L177" s="279"/>
      <c r="M177" s="248">
        <v>0</v>
      </c>
      <c r="N177" s="280"/>
      <c r="O177" s="280"/>
      <c r="P177" s="213" t="e">
        <f>ROUND(((M177/J177)*100),0)</f>
        <v>#DIV/0!</v>
      </c>
      <c r="Q177" s="164" t="e">
        <f t="shared" ref="Q177" si="30">IF(P177&lt;=84,"DEFICIENTE",IF(P177&lt;=89,"REGULAR",IF(P177&lt;=94,"BUENO","MUY BUENO")))</f>
        <v>#DIV/0!</v>
      </c>
      <c r="R177" s="406"/>
      <c r="S177" s="406"/>
      <c r="T177" s="406"/>
      <c r="U177" s="406"/>
      <c r="V177" s="13"/>
    </row>
    <row r="178" spans="1:22" ht="16.5" x14ac:dyDescent="0.25">
      <c r="A178" s="189" t="s">
        <v>106</v>
      </c>
      <c r="B178" s="190"/>
      <c r="C178" s="191"/>
      <c r="D178" s="192"/>
      <c r="E178" s="193"/>
      <c r="F178" s="194"/>
      <c r="G178" s="195"/>
      <c r="H178" s="195"/>
      <c r="I178" s="196"/>
      <c r="J178" s="169"/>
      <c r="K178" s="277"/>
      <c r="L178" s="277"/>
      <c r="M178" s="164"/>
      <c r="N178" s="281"/>
      <c r="O178" s="281"/>
      <c r="P178" s="165"/>
      <c r="Q178" s="164"/>
      <c r="R178" s="197"/>
      <c r="S178" s="197"/>
      <c r="T178" s="197"/>
      <c r="U178" s="197"/>
      <c r="V178" s="13"/>
    </row>
    <row r="179" spans="1:22" ht="28.5" x14ac:dyDescent="0.25">
      <c r="A179" s="441" t="s">
        <v>226</v>
      </c>
      <c r="B179" s="442" t="s">
        <v>107</v>
      </c>
      <c r="C179" s="198" t="s">
        <v>227</v>
      </c>
      <c r="D179" s="199" t="s">
        <v>108</v>
      </c>
      <c r="E179" s="200" t="s">
        <v>228</v>
      </c>
      <c r="F179" s="201" t="s">
        <v>229</v>
      </c>
      <c r="G179" s="202" t="s">
        <v>94</v>
      </c>
      <c r="H179" s="203" t="s">
        <v>94</v>
      </c>
      <c r="I179" s="443" t="s">
        <v>109</v>
      </c>
      <c r="J179" s="239">
        <v>280</v>
      </c>
      <c r="K179" s="279"/>
      <c r="L179" s="279"/>
      <c r="M179" s="248">
        <v>311</v>
      </c>
      <c r="N179" s="280"/>
      <c r="O179" s="280"/>
      <c r="P179" s="165">
        <f>ROUND(((M179/J179)*100),0)</f>
        <v>111</v>
      </c>
      <c r="Q179" s="164" t="str">
        <f>IF(P179&lt;=84,"DEFICIENTE",IF(P179&lt;=89,"REGULAR",IF(P179&lt;=94,"BUENO","MUY BUENO")))</f>
        <v>MUY BUENO</v>
      </c>
      <c r="R179" s="204">
        <f>J179</f>
        <v>280</v>
      </c>
      <c r="S179" s="204">
        <f>M179</f>
        <v>311</v>
      </c>
      <c r="T179" s="204">
        <f>ROUND(((S179/R179)*100),0)</f>
        <v>111</v>
      </c>
      <c r="U179" s="204" t="str">
        <f>IF(T179&lt;=84,"DEFICIENTE",IF(T179&lt;=89,"REGULAR",IF(T179&lt;=94,"BUENO","MUY BUENO")))</f>
        <v>MUY BUENO</v>
      </c>
      <c r="V179" s="13"/>
    </row>
    <row r="180" spans="1:22" x14ac:dyDescent="0.25">
      <c r="A180" s="441"/>
      <c r="B180" s="442"/>
      <c r="C180" s="484" t="s">
        <v>230</v>
      </c>
      <c r="D180" s="492" t="s">
        <v>110</v>
      </c>
      <c r="E180" s="236" t="s">
        <v>231</v>
      </c>
      <c r="F180" s="235" t="s">
        <v>232</v>
      </c>
      <c r="G180" s="205" t="s">
        <v>17</v>
      </c>
      <c r="H180" s="493" t="s">
        <v>111</v>
      </c>
      <c r="I180" s="443"/>
      <c r="J180" s="239">
        <v>1</v>
      </c>
      <c r="K180" s="279"/>
      <c r="L180" s="279"/>
      <c r="M180" s="248">
        <v>1</v>
      </c>
      <c r="N180" s="280"/>
      <c r="O180" s="280"/>
      <c r="P180" s="165">
        <f>ROUND(((M180/J180)*100),0)</f>
        <v>100</v>
      </c>
      <c r="Q180" s="164" t="str">
        <f>IF(P180&lt;=84,"DEFICIENTE",IF(P180&lt;=89,"REGULAR",IF(P180&lt;=94,"BUENO","MUY BUENO")))</f>
        <v>MUY BUENO</v>
      </c>
      <c r="R180" s="404">
        <f>J180</f>
        <v>1</v>
      </c>
      <c r="S180" s="404">
        <f>M180</f>
        <v>1</v>
      </c>
      <c r="T180" s="404">
        <f>ROUND(((S180/R180)*100),0)</f>
        <v>100</v>
      </c>
      <c r="U180" s="404" t="str">
        <f>IF(T180&lt;=84,"DEFICIENTE",IF(T180&lt;=89,"REGULAR",IF(T180&lt;=94,"BUENO","MUY BUENO")))</f>
        <v>MUY BUENO</v>
      </c>
      <c r="V180" s="13"/>
    </row>
    <row r="181" spans="1:22" ht="24" x14ac:dyDescent="0.25">
      <c r="A181" s="441"/>
      <c r="B181" s="442"/>
      <c r="C181" s="484"/>
      <c r="D181" s="492"/>
      <c r="E181" s="236" t="s">
        <v>233</v>
      </c>
      <c r="F181" s="235" t="s">
        <v>234</v>
      </c>
      <c r="G181" s="205" t="s">
        <v>17</v>
      </c>
      <c r="H181" s="493"/>
      <c r="I181" s="443"/>
      <c r="J181" s="239">
        <v>1</v>
      </c>
      <c r="K181" s="279"/>
      <c r="L181" s="279"/>
      <c r="M181" s="248">
        <v>0</v>
      </c>
      <c r="N181" s="280"/>
      <c r="O181" s="280"/>
      <c r="P181" s="165">
        <f>ROUND(((M181/J181)*100),0)</f>
        <v>0</v>
      </c>
      <c r="Q181" s="164" t="str">
        <f>IF(P181&lt;=84,"DEFICIENTE",IF(P181&lt;=89,"REGULAR",IF(P181&lt;=94,"BUENO","MUY BUENO")))</f>
        <v>DEFICIENTE</v>
      </c>
      <c r="R181" s="405"/>
      <c r="S181" s="405"/>
      <c r="T181" s="405"/>
      <c r="U181" s="405"/>
      <c r="V181" s="13"/>
    </row>
    <row r="182" spans="1:22" ht="36" x14ac:dyDescent="0.25">
      <c r="A182" s="441"/>
      <c r="B182" s="442"/>
      <c r="C182" s="484"/>
      <c r="D182" s="492"/>
      <c r="E182" s="236" t="s">
        <v>235</v>
      </c>
      <c r="F182" s="235" t="s">
        <v>236</v>
      </c>
      <c r="G182" s="205" t="s">
        <v>17</v>
      </c>
      <c r="H182" s="493"/>
      <c r="I182" s="443"/>
      <c r="J182" s="239">
        <v>0</v>
      </c>
      <c r="K182" s="279"/>
      <c r="L182" s="279"/>
      <c r="M182" s="248">
        <v>0</v>
      </c>
      <c r="N182" s="280"/>
      <c r="O182" s="280"/>
      <c r="P182" s="165" t="e">
        <f>ROUND(((M182/J182)*100),0)</f>
        <v>#DIV/0!</v>
      </c>
      <c r="Q182" s="164" t="e">
        <f>IF(P182&lt;=84,"DEFICIENTE",IF(P182&lt;=89,"REGULAR",IF(P182&lt;=94,"BUENO","MUY BUENO")))</f>
        <v>#DIV/0!</v>
      </c>
      <c r="R182" s="405"/>
      <c r="S182" s="405"/>
      <c r="T182" s="405"/>
      <c r="U182" s="405"/>
      <c r="V182" s="13"/>
    </row>
    <row r="183" spans="1:22" ht="36" x14ac:dyDescent="0.25">
      <c r="A183" s="441"/>
      <c r="B183" s="442"/>
      <c r="C183" s="484"/>
      <c r="D183" s="492"/>
      <c r="E183" s="236" t="s">
        <v>237</v>
      </c>
      <c r="F183" s="235" t="s">
        <v>238</v>
      </c>
      <c r="G183" s="205" t="s">
        <v>17</v>
      </c>
      <c r="H183" s="493"/>
      <c r="I183" s="443"/>
      <c r="J183" s="239">
        <v>1</v>
      </c>
      <c r="K183" s="279"/>
      <c r="L183" s="279"/>
      <c r="M183" s="248">
        <v>1</v>
      </c>
      <c r="N183" s="280"/>
      <c r="O183" s="280"/>
      <c r="P183" s="165">
        <f>ROUND(((M183/J183)*100),0)</f>
        <v>100</v>
      </c>
      <c r="Q183" s="164" t="str">
        <f>IF(P183&lt;=84,"DEFICIENTE",IF(P183&lt;=89,"REGULAR",IF(P183&lt;=94,"BUENO","MUY BUENO")))</f>
        <v>MUY BUENO</v>
      </c>
      <c r="R183" s="406"/>
      <c r="S183" s="406"/>
      <c r="T183" s="406"/>
      <c r="U183" s="406"/>
      <c r="V183" s="13"/>
    </row>
    <row r="184" spans="1:22" ht="18.75" x14ac:dyDescent="0.25">
      <c r="A184" s="436" t="s">
        <v>30</v>
      </c>
      <c r="B184" s="437"/>
      <c r="C184" s="437"/>
      <c r="D184" s="437"/>
      <c r="E184" s="437"/>
      <c r="F184" s="437"/>
      <c r="G184" s="437"/>
      <c r="H184" s="437"/>
      <c r="I184" s="437"/>
      <c r="J184" s="437"/>
      <c r="K184" s="437"/>
      <c r="L184" s="437"/>
      <c r="M184" s="437"/>
      <c r="N184" s="437"/>
      <c r="O184" s="437"/>
      <c r="P184" s="437"/>
      <c r="Q184" s="437"/>
      <c r="R184" s="437"/>
      <c r="S184" s="437"/>
      <c r="T184" s="437"/>
      <c r="U184" s="438"/>
      <c r="V184" s="13"/>
    </row>
    <row r="185" spans="1:22" x14ac:dyDescent="0.25">
      <c r="A185" s="210" t="s">
        <v>91</v>
      </c>
      <c r="B185" s="207"/>
      <c r="C185" s="207"/>
      <c r="D185" s="207"/>
      <c r="E185" s="207"/>
      <c r="F185" s="207"/>
      <c r="G185" s="207"/>
      <c r="H185" s="207"/>
      <c r="I185" s="207"/>
      <c r="J185" s="207"/>
      <c r="K185" s="207"/>
      <c r="L185" s="207"/>
      <c r="M185" s="207"/>
      <c r="N185" s="207"/>
      <c r="O185" s="207"/>
      <c r="P185" s="207"/>
      <c r="Q185" s="207"/>
      <c r="R185" s="208"/>
      <c r="S185" s="208"/>
      <c r="T185" s="209"/>
      <c r="U185" s="208"/>
      <c r="V185" s="13"/>
    </row>
    <row r="186" spans="1:22" ht="24" x14ac:dyDescent="0.25">
      <c r="A186" s="455" t="s">
        <v>12</v>
      </c>
      <c r="B186" s="456" t="s">
        <v>92</v>
      </c>
      <c r="C186" s="457" t="s">
        <v>150</v>
      </c>
      <c r="D186" s="458" t="s">
        <v>93</v>
      </c>
      <c r="E186" s="161" t="s">
        <v>151</v>
      </c>
      <c r="F186" s="162" t="s">
        <v>152</v>
      </c>
      <c r="G186" s="163" t="s">
        <v>153</v>
      </c>
      <c r="H186" s="459" t="s">
        <v>94</v>
      </c>
      <c r="I186" s="460" t="s">
        <v>95</v>
      </c>
      <c r="J186" s="240">
        <v>45</v>
      </c>
      <c r="K186" s="240"/>
      <c r="L186" s="240"/>
      <c r="M186" s="248">
        <v>45</v>
      </c>
      <c r="N186" s="280"/>
      <c r="O186" s="280"/>
      <c r="P186" s="165">
        <f>ROUND(((M186/J186)*100),0)</f>
        <v>100</v>
      </c>
      <c r="Q186" s="164" t="str">
        <f>IF(P186&lt;=84,"DEFICIENTE",IF(P186&lt;=89,"REGULAR",IF(P186&lt;=94,"BUENO","MUY BUENO")))</f>
        <v>MUY BUENO</v>
      </c>
      <c r="R186" s="407">
        <f>J186</f>
        <v>45</v>
      </c>
      <c r="S186" s="410">
        <f>M186</f>
        <v>45</v>
      </c>
      <c r="T186" s="410">
        <f>ROUND(((S186/R186)*100),0)</f>
        <v>100</v>
      </c>
      <c r="U186" s="410" t="str">
        <f>IF(T186&lt;=84,"DEFICIENTE",IF(T186&lt;=89,"REGULAR",IF(T186&lt;=94,"BUENO","MUY BUENO")))</f>
        <v>MUY BUENO</v>
      </c>
      <c r="V186" s="13"/>
    </row>
    <row r="187" spans="1:22" ht="48" x14ac:dyDescent="0.25">
      <c r="A187" s="455"/>
      <c r="B187" s="456"/>
      <c r="C187" s="457"/>
      <c r="D187" s="458"/>
      <c r="E187" s="166" t="s">
        <v>154</v>
      </c>
      <c r="F187" s="167" t="s">
        <v>142</v>
      </c>
      <c r="G187" s="168" t="s">
        <v>153</v>
      </c>
      <c r="H187" s="459"/>
      <c r="I187" s="460"/>
      <c r="J187" s="169"/>
      <c r="K187" s="277"/>
      <c r="L187" s="277"/>
      <c r="M187" s="170"/>
      <c r="N187" s="170"/>
      <c r="O187" s="170"/>
      <c r="P187" s="171"/>
      <c r="Q187" s="170"/>
      <c r="R187" s="408"/>
      <c r="S187" s="411"/>
      <c r="T187" s="411"/>
      <c r="U187" s="411"/>
      <c r="V187" s="13"/>
    </row>
    <row r="188" spans="1:22" ht="48" x14ac:dyDescent="0.25">
      <c r="A188" s="455"/>
      <c r="B188" s="456"/>
      <c r="C188" s="481" t="s">
        <v>155</v>
      </c>
      <c r="D188" s="489" t="s">
        <v>96</v>
      </c>
      <c r="E188" s="172" t="s">
        <v>143</v>
      </c>
      <c r="F188" s="173" t="s">
        <v>144</v>
      </c>
      <c r="G188" s="174" t="s">
        <v>145</v>
      </c>
      <c r="H188" s="482" t="s">
        <v>94</v>
      </c>
      <c r="I188" s="460"/>
      <c r="J188" s="169"/>
      <c r="K188" s="277"/>
      <c r="L188" s="277"/>
      <c r="M188" s="170"/>
      <c r="N188" s="170"/>
      <c r="O188" s="170"/>
      <c r="P188" s="171"/>
      <c r="Q188" s="170"/>
      <c r="R188" s="408"/>
      <c r="S188" s="411"/>
      <c r="T188" s="411"/>
      <c r="U188" s="411"/>
      <c r="V188" s="13"/>
    </row>
    <row r="189" spans="1:22" ht="36" x14ac:dyDescent="0.25">
      <c r="A189" s="455"/>
      <c r="B189" s="456"/>
      <c r="C189" s="481"/>
      <c r="D189" s="489"/>
      <c r="E189" s="172" t="s">
        <v>146</v>
      </c>
      <c r="F189" s="173" t="s">
        <v>147</v>
      </c>
      <c r="G189" s="174" t="s">
        <v>145</v>
      </c>
      <c r="H189" s="482"/>
      <c r="I189" s="460"/>
      <c r="J189" s="169"/>
      <c r="K189" s="277"/>
      <c r="L189" s="277"/>
      <c r="M189" s="170"/>
      <c r="N189" s="170"/>
      <c r="O189" s="170"/>
      <c r="P189" s="171"/>
      <c r="Q189" s="170"/>
      <c r="R189" s="408"/>
      <c r="S189" s="411"/>
      <c r="T189" s="411"/>
      <c r="U189" s="411"/>
      <c r="V189" s="13"/>
    </row>
    <row r="190" spans="1:22" ht="48" x14ac:dyDescent="0.25">
      <c r="A190" s="455"/>
      <c r="B190" s="456"/>
      <c r="C190" s="481"/>
      <c r="D190" s="489"/>
      <c r="E190" s="175" t="s">
        <v>148</v>
      </c>
      <c r="F190" s="176" t="s">
        <v>149</v>
      </c>
      <c r="G190" s="163" t="s">
        <v>145</v>
      </c>
      <c r="H190" s="482"/>
      <c r="I190" s="460"/>
      <c r="J190" s="239">
        <v>5</v>
      </c>
      <c r="K190" s="279"/>
      <c r="L190" s="279"/>
      <c r="M190" s="248">
        <v>1</v>
      </c>
      <c r="N190" s="280"/>
      <c r="O190" s="280"/>
      <c r="P190" s="165">
        <f>ROUND(((M190/J190)*100),0)</f>
        <v>20</v>
      </c>
      <c r="Q190" s="164" t="str">
        <f>IF(P190&lt;=84,"DEFICIENTE",IF(P190&lt;=89,"REGULAR",IF(P190&lt;=94,"BUENO","MUY BUENO")))</f>
        <v>DEFICIENTE</v>
      </c>
      <c r="R190" s="409"/>
      <c r="S190" s="412"/>
      <c r="T190" s="412"/>
      <c r="U190" s="412"/>
      <c r="V190" s="13"/>
    </row>
    <row r="191" spans="1:22" ht="24" x14ac:dyDescent="0.25">
      <c r="A191" s="483" t="s">
        <v>14</v>
      </c>
      <c r="B191" s="456" t="s">
        <v>156</v>
      </c>
      <c r="C191" s="484" t="s">
        <v>157</v>
      </c>
      <c r="D191" s="458" t="s">
        <v>158</v>
      </c>
      <c r="E191" s="175" t="s">
        <v>159</v>
      </c>
      <c r="F191" s="177" t="s">
        <v>160</v>
      </c>
      <c r="G191" s="163" t="s">
        <v>161</v>
      </c>
      <c r="H191" s="459" t="s">
        <v>97</v>
      </c>
      <c r="I191" s="485" t="s">
        <v>98</v>
      </c>
      <c r="J191" s="433">
        <v>6</v>
      </c>
      <c r="K191" s="279"/>
      <c r="L191" s="279"/>
      <c r="M191" s="418">
        <v>0</v>
      </c>
      <c r="N191" s="528"/>
      <c r="O191" s="528"/>
      <c r="P191" s="434">
        <f>ROUND(((M191/J191)*100),0)</f>
        <v>0</v>
      </c>
      <c r="Q191" s="422" t="str">
        <f t="shared" ref="Q191" si="31">IF(P191&lt;=84,"DEFICIENTE",IF(P191&lt;=89,"REGULAR",IF(P191&lt;=94,"BUENO","MUY BUENO")))</f>
        <v>DEFICIENTE</v>
      </c>
      <c r="R191" s="398">
        <f>J191</f>
        <v>6</v>
      </c>
      <c r="S191" s="398">
        <f>M191</f>
        <v>0</v>
      </c>
      <c r="T191" s="400">
        <f>ROUND(((S191/R191)*100),0)</f>
        <v>0</v>
      </c>
      <c r="U191" s="400" t="str">
        <f>IF(T191&lt;=84,"DEFICIENTE",IF(T191&lt;=89,"REGULAR",IF(T191&lt;=94,"BUENO","MUY BUENO")))</f>
        <v>DEFICIENTE</v>
      </c>
      <c r="V191" s="13"/>
    </row>
    <row r="192" spans="1:22" ht="36" x14ac:dyDescent="0.25">
      <c r="A192" s="483"/>
      <c r="B192" s="456"/>
      <c r="C192" s="484"/>
      <c r="D192" s="458"/>
      <c r="E192" s="175" t="s">
        <v>162</v>
      </c>
      <c r="F192" s="177" t="s">
        <v>163</v>
      </c>
      <c r="G192" s="163" t="s">
        <v>164</v>
      </c>
      <c r="H192" s="459"/>
      <c r="I192" s="485"/>
      <c r="J192" s="433"/>
      <c r="K192" s="279"/>
      <c r="L192" s="279"/>
      <c r="M192" s="418"/>
      <c r="N192" s="531"/>
      <c r="O192" s="531"/>
      <c r="P192" s="435"/>
      <c r="Q192" s="422"/>
      <c r="R192" s="403"/>
      <c r="S192" s="403"/>
      <c r="T192" s="402"/>
      <c r="U192" s="402"/>
      <c r="V192" s="13"/>
    </row>
    <row r="193" spans="1:22" ht="36" x14ac:dyDescent="0.25">
      <c r="A193" s="483"/>
      <c r="B193" s="456"/>
      <c r="C193" s="484"/>
      <c r="D193" s="458"/>
      <c r="E193" s="175" t="s">
        <v>165</v>
      </c>
      <c r="F193" s="177" t="s">
        <v>166</v>
      </c>
      <c r="G193" s="163" t="s">
        <v>167</v>
      </c>
      <c r="H193" s="459"/>
      <c r="I193" s="485"/>
      <c r="J193" s="433"/>
      <c r="K193" s="279"/>
      <c r="L193" s="279"/>
      <c r="M193" s="418"/>
      <c r="N193" s="531"/>
      <c r="O193" s="531"/>
      <c r="P193" s="435"/>
      <c r="Q193" s="422"/>
      <c r="R193" s="403"/>
      <c r="S193" s="403"/>
      <c r="T193" s="402"/>
      <c r="U193" s="402"/>
      <c r="V193" s="13"/>
    </row>
    <row r="194" spans="1:22" ht="36" x14ac:dyDescent="0.25">
      <c r="A194" s="483"/>
      <c r="B194" s="456"/>
      <c r="C194" s="481" t="s">
        <v>168</v>
      </c>
      <c r="D194" s="477" t="s">
        <v>169</v>
      </c>
      <c r="E194" s="175" t="s">
        <v>170</v>
      </c>
      <c r="F194" s="177" t="s">
        <v>171</v>
      </c>
      <c r="G194" s="163" t="s">
        <v>172</v>
      </c>
      <c r="H194" s="482" t="s">
        <v>173</v>
      </c>
      <c r="I194" s="485"/>
      <c r="J194" s="433">
        <v>6</v>
      </c>
      <c r="K194" s="279"/>
      <c r="L194" s="279"/>
      <c r="M194" s="418">
        <v>0</v>
      </c>
      <c r="N194" s="280"/>
      <c r="O194" s="280"/>
      <c r="P194" s="421">
        <f>ROUND(((M194/J194)*100),0)</f>
        <v>0</v>
      </c>
      <c r="Q194" s="422" t="str">
        <f t="shared" ref="Q194" si="32">IF(P194&lt;=84,"DEFICIENTE",IF(P194&lt;=89,"REGULAR",IF(P194&lt;=94,"BUENO","MUY BUENO")))</f>
        <v>DEFICIENTE</v>
      </c>
      <c r="R194" s="403"/>
      <c r="S194" s="403"/>
      <c r="T194" s="402"/>
      <c r="U194" s="402"/>
      <c r="V194" s="13"/>
    </row>
    <row r="195" spans="1:22" ht="48" x14ac:dyDescent="0.25">
      <c r="A195" s="483"/>
      <c r="B195" s="456"/>
      <c r="C195" s="481"/>
      <c r="D195" s="477"/>
      <c r="E195" s="175" t="s">
        <v>174</v>
      </c>
      <c r="F195" s="177" t="s">
        <v>175</v>
      </c>
      <c r="G195" s="163" t="s">
        <v>176</v>
      </c>
      <c r="H195" s="482"/>
      <c r="I195" s="485"/>
      <c r="J195" s="433"/>
      <c r="K195" s="279"/>
      <c r="L195" s="279"/>
      <c r="M195" s="418"/>
      <c r="N195" s="280"/>
      <c r="O195" s="280"/>
      <c r="P195" s="421"/>
      <c r="Q195" s="422"/>
      <c r="R195" s="403"/>
      <c r="S195" s="403"/>
      <c r="T195" s="402"/>
      <c r="U195" s="402"/>
      <c r="V195" s="13"/>
    </row>
    <row r="196" spans="1:22" ht="60" x14ac:dyDescent="0.25">
      <c r="A196" s="483"/>
      <c r="B196" s="456"/>
      <c r="C196" s="457" t="s">
        <v>177</v>
      </c>
      <c r="D196" s="480" t="s">
        <v>178</v>
      </c>
      <c r="E196" s="175" t="s">
        <v>179</v>
      </c>
      <c r="F196" s="177" t="s">
        <v>180</v>
      </c>
      <c r="G196" s="163" t="s">
        <v>176</v>
      </c>
      <c r="H196" s="459" t="s">
        <v>181</v>
      </c>
      <c r="I196" s="485"/>
      <c r="J196" s="416">
        <v>0</v>
      </c>
      <c r="K196" s="273"/>
      <c r="L196" s="273"/>
      <c r="M196" s="444">
        <v>0</v>
      </c>
      <c r="N196" s="284"/>
      <c r="O196" s="284"/>
      <c r="P196" s="421" t="e">
        <f>ROUND(((M196/J196)*100),0)</f>
        <v>#DIV/0!</v>
      </c>
      <c r="Q196" s="422" t="e">
        <f t="shared" ref="Q196" si="33">IF(P196&lt;=84,"DEFICIENTE",IF(P196&lt;=89,"REGULAR",IF(P196&lt;=94,"BUENO","MUY BUENO")))</f>
        <v>#DIV/0!</v>
      </c>
      <c r="R196" s="403"/>
      <c r="S196" s="403"/>
      <c r="T196" s="402"/>
      <c r="U196" s="402"/>
      <c r="V196" s="13"/>
    </row>
    <row r="197" spans="1:22" ht="36" x14ac:dyDescent="0.25">
      <c r="A197" s="483"/>
      <c r="B197" s="456"/>
      <c r="C197" s="457"/>
      <c r="D197" s="480"/>
      <c r="E197" s="175" t="s">
        <v>182</v>
      </c>
      <c r="F197" s="177" t="s">
        <v>183</v>
      </c>
      <c r="G197" s="163" t="s">
        <v>184</v>
      </c>
      <c r="H197" s="459"/>
      <c r="I197" s="485"/>
      <c r="J197" s="417"/>
      <c r="K197" s="275"/>
      <c r="L197" s="275"/>
      <c r="M197" s="444"/>
      <c r="N197" s="284"/>
      <c r="O197" s="284"/>
      <c r="P197" s="421"/>
      <c r="Q197" s="422"/>
      <c r="R197" s="399"/>
      <c r="S197" s="399"/>
      <c r="T197" s="401"/>
      <c r="U197" s="401"/>
      <c r="V197" s="13"/>
    </row>
    <row r="198" spans="1:22" ht="60" x14ac:dyDescent="0.25">
      <c r="A198" s="483" t="s">
        <v>15</v>
      </c>
      <c r="B198" s="475" t="s">
        <v>185</v>
      </c>
      <c r="C198" s="476" t="s">
        <v>186</v>
      </c>
      <c r="D198" s="477" t="s">
        <v>187</v>
      </c>
      <c r="E198" s="175" t="s">
        <v>188</v>
      </c>
      <c r="F198" s="178" t="s">
        <v>189</v>
      </c>
      <c r="G198" s="163" t="s">
        <v>190</v>
      </c>
      <c r="H198" s="478" t="s">
        <v>191</v>
      </c>
      <c r="I198" s="479" t="s">
        <v>99</v>
      </c>
      <c r="J198" s="433">
        <v>0</v>
      </c>
      <c r="K198" s="279"/>
      <c r="L198" s="279"/>
      <c r="M198" s="444">
        <v>1</v>
      </c>
      <c r="N198" s="284"/>
      <c r="O198" s="284"/>
      <c r="P198" s="421" t="e">
        <f>ROUND(((M198/J198)*100),0)</f>
        <v>#DIV/0!</v>
      </c>
      <c r="Q198" s="422" t="e">
        <f t="shared" ref="Q198" si="34">IF(P198&lt;=84,"DEFICIENTE",IF(P198&lt;=89,"REGULAR",IF(P198&lt;=94,"BUENO","MUY BUENO")))</f>
        <v>#DIV/0!</v>
      </c>
      <c r="R198" s="400">
        <f>J198</f>
        <v>0</v>
      </c>
      <c r="S198" s="400">
        <f>M198</f>
        <v>1</v>
      </c>
      <c r="T198" s="398" t="e">
        <f>ROUND(((S198/R198)*100),0)</f>
        <v>#DIV/0!</v>
      </c>
      <c r="U198" s="398" t="e">
        <f>IF(T198&lt;=84,"DEFICIENTE",IF(T198&lt;=89,"REGULAR",IF(T198&lt;=94,"BUENO","MUY BUENO")))</f>
        <v>#DIV/0!</v>
      </c>
      <c r="V198" s="13"/>
    </row>
    <row r="199" spans="1:22" ht="36" x14ac:dyDescent="0.25">
      <c r="A199" s="483"/>
      <c r="B199" s="475"/>
      <c r="C199" s="476"/>
      <c r="D199" s="477"/>
      <c r="E199" s="175" t="s">
        <v>192</v>
      </c>
      <c r="F199" s="178" t="s">
        <v>193</v>
      </c>
      <c r="G199" s="163" t="s">
        <v>194</v>
      </c>
      <c r="H199" s="478"/>
      <c r="I199" s="479"/>
      <c r="J199" s="433"/>
      <c r="K199" s="279"/>
      <c r="L199" s="279"/>
      <c r="M199" s="444"/>
      <c r="N199" s="284"/>
      <c r="O199" s="284"/>
      <c r="P199" s="421"/>
      <c r="Q199" s="422"/>
      <c r="R199" s="401"/>
      <c r="S199" s="401"/>
      <c r="T199" s="399"/>
      <c r="U199" s="399"/>
      <c r="V199" s="13"/>
    </row>
    <row r="200" spans="1:22" ht="60" x14ac:dyDescent="0.25">
      <c r="A200" s="483" t="s">
        <v>16</v>
      </c>
      <c r="B200" s="486" t="s">
        <v>195</v>
      </c>
      <c r="C200" s="179" t="s">
        <v>196</v>
      </c>
      <c r="D200" s="180" t="s">
        <v>197</v>
      </c>
      <c r="E200" s="175" t="s">
        <v>198</v>
      </c>
      <c r="F200" s="178" t="s">
        <v>199</v>
      </c>
      <c r="G200" s="181" t="s">
        <v>200</v>
      </c>
      <c r="H200" s="182" t="s">
        <v>100</v>
      </c>
      <c r="I200" s="485" t="s">
        <v>95</v>
      </c>
      <c r="J200" s="256">
        <v>1</v>
      </c>
      <c r="K200" s="279"/>
      <c r="L200" s="279"/>
      <c r="M200" s="248">
        <v>1</v>
      </c>
      <c r="N200" s="280"/>
      <c r="O200" s="280"/>
      <c r="P200" s="213">
        <f>ROUND(((M200/J200)*100),0)</f>
        <v>100</v>
      </c>
      <c r="Q200" s="164" t="str">
        <f t="shared" ref="Q200:Q203" si="35">IF(P200&lt;=84,"DEFICIENTE",IF(P200&lt;=89,"REGULAR",IF(P200&lt;=94,"BUENO","MUY BUENO")))</f>
        <v>MUY BUENO</v>
      </c>
      <c r="R200" s="398">
        <f>(J200+J201+J202)*40</f>
        <v>120</v>
      </c>
      <c r="S200" s="398">
        <f>(M200+M201+M202)*40</f>
        <v>40</v>
      </c>
      <c r="T200" s="398">
        <f>ROUND(((S200/R200)*100),0)</f>
        <v>33</v>
      </c>
      <c r="U200" s="398" t="str">
        <f>IF(T200&lt;=84,"DEFICIENTE",IF(T200&lt;=89,"REGULAR",IF(T200&lt;=94,"BUENO","MUY BUENO")))</f>
        <v>DEFICIENTE</v>
      </c>
      <c r="V200" s="13"/>
    </row>
    <row r="201" spans="1:22" ht="84" customHeight="1" x14ac:dyDescent="0.25">
      <c r="A201" s="483"/>
      <c r="B201" s="486"/>
      <c r="C201" s="183" t="s">
        <v>201</v>
      </c>
      <c r="D201" s="184" t="s">
        <v>202</v>
      </c>
      <c r="E201" s="175" t="s">
        <v>203</v>
      </c>
      <c r="F201" s="178" t="s">
        <v>204</v>
      </c>
      <c r="G201" s="181" t="s">
        <v>205</v>
      </c>
      <c r="H201" s="185" t="s">
        <v>101</v>
      </c>
      <c r="I201" s="485"/>
      <c r="J201" s="256">
        <v>2</v>
      </c>
      <c r="K201" s="279"/>
      <c r="L201" s="279"/>
      <c r="M201" s="248">
        <v>0</v>
      </c>
      <c r="N201" s="280"/>
      <c r="O201" s="280"/>
      <c r="P201" s="213">
        <f>ROUND(((M201/J201)*100),0)</f>
        <v>0</v>
      </c>
      <c r="Q201" s="164" t="str">
        <f t="shared" si="35"/>
        <v>DEFICIENTE</v>
      </c>
      <c r="R201" s="403"/>
      <c r="S201" s="403"/>
      <c r="T201" s="403"/>
      <c r="U201" s="403"/>
      <c r="V201" s="13"/>
    </row>
    <row r="202" spans="1:22" ht="96" customHeight="1" x14ac:dyDescent="0.25">
      <c r="A202" s="483"/>
      <c r="B202" s="486"/>
      <c r="C202" s="179" t="s">
        <v>206</v>
      </c>
      <c r="D202" s="180" t="s">
        <v>207</v>
      </c>
      <c r="E202" s="175" t="s">
        <v>208</v>
      </c>
      <c r="F202" s="178" t="s">
        <v>209</v>
      </c>
      <c r="G202" s="181" t="s">
        <v>210</v>
      </c>
      <c r="H202" s="186" t="s">
        <v>211</v>
      </c>
      <c r="I202" s="485"/>
      <c r="J202" s="256">
        <v>0</v>
      </c>
      <c r="K202" s="279"/>
      <c r="L202" s="279"/>
      <c r="M202" s="248">
        <v>0</v>
      </c>
      <c r="N202" s="280"/>
      <c r="O202" s="280"/>
      <c r="P202" s="213" t="e">
        <f>ROUND(((M202/J202)*100),0)</f>
        <v>#DIV/0!</v>
      </c>
      <c r="Q202" s="164" t="e">
        <f t="shared" si="35"/>
        <v>#DIV/0!</v>
      </c>
      <c r="R202" s="399"/>
      <c r="S202" s="399"/>
      <c r="T202" s="399"/>
      <c r="U202" s="399"/>
      <c r="V202" s="13"/>
    </row>
    <row r="203" spans="1:22" ht="36" x14ac:dyDescent="0.25">
      <c r="A203" s="483" t="s">
        <v>102</v>
      </c>
      <c r="B203" s="486" t="s">
        <v>212</v>
      </c>
      <c r="C203" s="476" t="s">
        <v>213</v>
      </c>
      <c r="D203" s="477" t="s">
        <v>214</v>
      </c>
      <c r="E203" s="175" t="s">
        <v>215</v>
      </c>
      <c r="F203" s="178" t="s">
        <v>216</v>
      </c>
      <c r="G203" s="163" t="s">
        <v>217</v>
      </c>
      <c r="H203" s="487" t="s">
        <v>103</v>
      </c>
      <c r="I203" s="488" t="s">
        <v>104</v>
      </c>
      <c r="J203" s="433">
        <v>0</v>
      </c>
      <c r="K203" s="279"/>
      <c r="L203" s="279"/>
      <c r="M203" s="418">
        <v>0</v>
      </c>
      <c r="N203" s="280"/>
      <c r="O203" s="280"/>
      <c r="P203" s="421" t="e">
        <f>ROUND(((M203/J203)*100),0)</f>
        <v>#DIV/0!</v>
      </c>
      <c r="Q203" s="422" t="e">
        <f t="shared" si="35"/>
        <v>#DIV/0!</v>
      </c>
      <c r="R203" s="404">
        <f>J203</f>
        <v>0</v>
      </c>
      <c r="S203" s="404">
        <f>M203</f>
        <v>0</v>
      </c>
      <c r="T203" s="404" t="e">
        <f>ROUND(((S203/R203)*100),0)</f>
        <v>#DIV/0!</v>
      </c>
      <c r="U203" s="404" t="e">
        <f>IF(T203&lt;=84,"DEFICIENTE",IF(T203&lt;=89,"REGULAR",IF(T203&lt;=94,"BUENO","MUY BUENO")))</f>
        <v>#DIV/0!</v>
      </c>
      <c r="V203" s="13"/>
    </row>
    <row r="204" spans="1:22" ht="36" x14ac:dyDescent="0.25">
      <c r="A204" s="483"/>
      <c r="B204" s="486"/>
      <c r="C204" s="476"/>
      <c r="D204" s="477"/>
      <c r="E204" s="175" t="s">
        <v>218</v>
      </c>
      <c r="F204" s="178" t="s">
        <v>219</v>
      </c>
      <c r="G204" s="163" t="s">
        <v>220</v>
      </c>
      <c r="H204" s="487"/>
      <c r="I204" s="488"/>
      <c r="J204" s="433"/>
      <c r="K204" s="279"/>
      <c r="L204" s="279"/>
      <c r="M204" s="418"/>
      <c r="N204" s="280"/>
      <c r="O204" s="280"/>
      <c r="P204" s="421"/>
      <c r="Q204" s="422"/>
      <c r="R204" s="405"/>
      <c r="S204" s="405"/>
      <c r="T204" s="405"/>
      <c r="U204" s="405"/>
      <c r="V204" s="13"/>
    </row>
    <row r="205" spans="1:22" ht="76.5" x14ac:dyDescent="0.25">
      <c r="A205" s="483"/>
      <c r="B205" s="486"/>
      <c r="C205" s="179" t="s">
        <v>221</v>
      </c>
      <c r="D205" s="180" t="s">
        <v>222</v>
      </c>
      <c r="E205" s="187" t="s">
        <v>223</v>
      </c>
      <c r="F205" s="178" t="s">
        <v>224</v>
      </c>
      <c r="G205" s="181" t="s">
        <v>225</v>
      </c>
      <c r="H205" s="188" t="s">
        <v>105</v>
      </c>
      <c r="I205" s="488"/>
      <c r="J205" s="239">
        <v>1</v>
      </c>
      <c r="K205" s="279"/>
      <c r="L205" s="279"/>
      <c r="M205" s="248">
        <v>0</v>
      </c>
      <c r="N205" s="280"/>
      <c r="O205" s="280"/>
      <c r="P205" s="213">
        <f>ROUND(((M205/J205)*100),0)</f>
        <v>0</v>
      </c>
      <c r="Q205" s="164" t="str">
        <f t="shared" ref="Q205" si="36">IF(P205&lt;=84,"DEFICIENTE",IF(P205&lt;=89,"REGULAR",IF(P205&lt;=94,"BUENO","MUY BUENO")))</f>
        <v>DEFICIENTE</v>
      </c>
      <c r="R205" s="406"/>
      <c r="S205" s="406"/>
      <c r="T205" s="406"/>
      <c r="U205" s="406"/>
      <c r="V205" s="13"/>
    </row>
    <row r="206" spans="1:22" ht="16.5" x14ac:dyDescent="0.25">
      <c r="A206" s="189" t="s">
        <v>106</v>
      </c>
      <c r="B206" s="190"/>
      <c r="C206" s="191"/>
      <c r="D206" s="192"/>
      <c r="E206" s="193"/>
      <c r="F206" s="194"/>
      <c r="G206" s="195"/>
      <c r="H206" s="195"/>
      <c r="I206" s="196"/>
      <c r="J206" s="169"/>
      <c r="K206" s="277"/>
      <c r="L206" s="277"/>
      <c r="M206" s="164"/>
      <c r="N206" s="281"/>
      <c r="O206" s="281"/>
      <c r="P206" s="165"/>
      <c r="Q206" s="164"/>
      <c r="R206" s="197"/>
      <c r="S206" s="197"/>
      <c r="T206" s="197"/>
      <c r="U206" s="197"/>
      <c r="V206" s="13"/>
    </row>
    <row r="207" spans="1:22" ht="28.5" x14ac:dyDescent="0.25">
      <c r="A207" s="441" t="s">
        <v>226</v>
      </c>
      <c r="B207" s="442" t="s">
        <v>107</v>
      </c>
      <c r="C207" s="198" t="s">
        <v>227</v>
      </c>
      <c r="D207" s="199" t="s">
        <v>108</v>
      </c>
      <c r="E207" s="200" t="s">
        <v>228</v>
      </c>
      <c r="F207" s="201" t="s">
        <v>229</v>
      </c>
      <c r="G207" s="202" t="s">
        <v>94</v>
      </c>
      <c r="H207" s="203" t="s">
        <v>94</v>
      </c>
      <c r="I207" s="443" t="s">
        <v>109</v>
      </c>
      <c r="J207" s="239">
        <v>537</v>
      </c>
      <c r="K207" s="279"/>
      <c r="L207" s="279"/>
      <c r="M207" s="248">
        <v>537</v>
      </c>
      <c r="N207" s="280"/>
      <c r="O207" s="280"/>
      <c r="P207" s="165">
        <f>ROUND(((M207/J207)*100),0)</f>
        <v>100</v>
      </c>
      <c r="Q207" s="164" t="str">
        <f>IF(P207&lt;=84,"DEFICIENTE",IF(P207&lt;=89,"REGULAR",IF(P207&lt;=94,"BUENO","MUY BUENO")))</f>
        <v>MUY BUENO</v>
      </c>
      <c r="R207" s="204">
        <f>J207</f>
        <v>537</v>
      </c>
      <c r="S207" s="204">
        <f>M207</f>
        <v>537</v>
      </c>
      <c r="T207" s="204">
        <f>ROUND(((S207/R207)*100),0)</f>
        <v>100</v>
      </c>
      <c r="U207" s="204" t="str">
        <f>IF(T207&lt;=84,"DEFICIENTE",IF(T207&lt;=89,"REGULAR",IF(T207&lt;=94,"BUENO","MUY BUENO")))</f>
        <v>MUY BUENO</v>
      </c>
      <c r="V207" s="13"/>
    </row>
    <row r="208" spans="1:22" x14ac:dyDescent="0.25">
      <c r="A208" s="441"/>
      <c r="B208" s="442"/>
      <c r="C208" s="484" t="s">
        <v>230</v>
      </c>
      <c r="D208" s="492" t="s">
        <v>110</v>
      </c>
      <c r="E208" s="236" t="s">
        <v>231</v>
      </c>
      <c r="F208" s="235" t="s">
        <v>232</v>
      </c>
      <c r="G208" s="205" t="s">
        <v>17</v>
      </c>
      <c r="H208" s="493" t="s">
        <v>111</v>
      </c>
      <c r="I208" s="443"/>
      <c r="J208" s="239">
        <v>6</v>
      </c>
      <c r="K208" s="279"/>
      <c r="L208" s="279"/>
      <c r="M208" s="248">
        <v>6</v>
      </c>
      <c r="N208" s="280"/>
      <c r="O208" s="280"/>
      <c r="P208" s="165">
        <f>ROUND(((M208/J208)*100),0)</f>
        <v>100</v>
      </c>
      <c r="Q208" s="164" t="str">
        <f>IF(P208&lt;=84,"DEFICIENTE",IF(P208&lt;=89,"REGULAR",IF(P208&lt;=94,"BUENO","MUY BUENO")))</f>
        <v>MUY BUENO</v>
      </c>
      <c r="R208" s="404">
        <f>J208</f>
        <v>6</v>
      </c>
      <c r="S208" s="404">
        <f>M208</f>
        <v>6</v>
      </c>
      <c r="T208" s="404">
        <f>ROUND(((S208/R208)*100),0)</f>
        <v>100</v>
      </c>
      <c r="U208" s="404" t="str">
        <f>IF(T208&lt;=84,"DEFICIENTE",IF(T208&lt;=89,"REGULAR",IF(T208&lt;=94,"BUENO","MUY BUENO")))</f>
        <v>MUY BUENO</v>
      </c>
      <c r="V208" s="13"/>
    </row>
    <row r="209" spans="1:22" ht="24" x14ac:dyDescent="0.25">
      <c r="A209" s="441"/>
      <c r="B209" s="442"/>
      <c r="C209" s="484"/>
      <c r="D209" s="492"/>
      <c r="E209" s="236" t="s">
        <v>233</v>
      </c>
      <c r="F209" s="235" t="s">
        <v>234</v>
      </c>
      <c r="G209" s="205" t="s">
        <v>17</v>
      </c>
      <c r="H209" s="493"/>
      <c r="I209" s="443"/>
      <c r="J209" s="239">
        <v>2</v>
      </c>
      <c r="K209" s="279"/>
      <c r="L209" s="279"/>
      <c r="M209" s="248">
        <v>1</v>
      </c>
      <c r="N209" s="280"/>
      <c r="O209" s="280"/>
      <c r="P209" s="165">
        <f>ROUND(((M209/J209)*100),0)</f>
        <v>50</v>
      </c>
      <c r="Q209" s="164" t="str">
        <f>IF(P209&lt;=84,"DEFICIENTE",IF(P209&lt;=89,"REGULAR",IF(P209&lt;=94,"BUENO","MUY BUENO")))</f>
        <v>DEFICIENTE</v>
      </c>
      <c r="R209" s="405"/>
      <c r="S209" s="405"/>
      <c r="T209" s="405"/>
      <c r="U209" s="405"/>
      <c r="V209" s="13"/>
    </row>
    <row r="210" spans="1:22" ht="36" x14ac:dyDescent="0.25">
      <c r="A210" s="441"/>
      <c r="B210" s="442"/>
      <c r="C210" s="484"/>
      <c r="D210" s="492"/>
      <c r="E210" s="236" t="s">
        <v>235</v>
      </c>
      <c r="F210" s="235" t="s">
        <v>236</v>
      </c>
      <c r="G210" s="205" t="s">
        <v>17</v>
      </c>
      <c r="H210" s="493"/>
      <c r="I210" s="443"/>
      <c r="J210" s="239">
        <v>0</v>
      </c>
      <c r="K210" s="279"/>
      <c r="L210" s="279"/>
      <c r="M210" s="248">
        <v>0</v>
      </c>
      <c r="N210" s="280"/>
      <c r="O210" s="280"/>
      <c r="P210" s="165" t="e">
        <f>ROUND(((M210/J210)*100),0)</f>
        <v>#DIV/0!</v>
      </c>
      <c r="Q210" s="164" t="e">
        <f>IF(P210&lt;=84,"DEFICIENTE",IF(P210&lt;=89,"REGULAR",IF(P210&lt;=94,"BUENO","MUY BUENO")))</f>
        <v>#DIV/0!</v>
      </c>
      <c r="R210" s="405"/>
      <c r="S210" s="405"/>
      <c r="T210" s="405"/>
      <c r="U210" s="405"/>
      <c r="V210" s="13"/>
    </row>
    <row r="211" spans="1:22" ht="36" x14ac:dyDescent="0.25">
      <c r="A211" s="441"/>
      <c r="B211" s="442"/>
      <c r="C211" s="484"/>
      <c r="D211" s="492"/>
      <c r="E211" s="236" t="s">
        <v>237</v>
      </c>
      <c r="F211" s="235" t="s">
        <v>238</v>
      </c>
      <c r="G211" s="205" t="s">
        <v>17</v>
      </c>
      <c r="H211" s="493"/>
      <c r="I211" s="443"/>
      <c r="J211" s="239">
        <v>2</v>
      </c>
      <c r="K211" s="279"/>
      <c r="L211" s="279"/>
      <c r="M211" s="248">
        <v>0</v>
      </c>
      <c r="N211" s="280"/>
      <c r="O211" s="280"/>
      <c r="P211" s="165">
        <f>ROUND(((M211/J211)*100),0)</f>
        <v>0</v>
      </c>
      <c r="Q211" s="164" t="str">
        <f>IF(P211&lt;=84,"DEFICIENTE",IF(P211&lt;=89,"REGULAR",IF(P211&lt;=94,"BUENO","MUY BUENO")))</f>
        <v>DEFICIENTE</v>
      </c>
      <c r="R211" s="406"/>
      <c r="S211" s="406"/>
      <c r="T211" s="406"/>
      <c r="U211" s="406"/>
      <c r="V211" s="13"/>
    </row>
    <row r="212" spans="1:22" ht="18.75" x14ac:dyDescent="0.25">
      <c r="A212" s="436" t="s">
        <v>31</v>
      </c>
      <c r="B212" s="437"/>
      <c r="C212" s="437"/>
      <c r="D212" s="437"/>
      <c r="E212" s="437"/>
      <c r="F212" s="437"/>
      <c r="G212" s="437"/>
      <c r="H212" s="437"/>
      <c r="I212" s="437"/>
      <c r="J212" s="437"/>
      <c r="K212" s="437"/>
      <c r="L212" s="437"/>
      <c r="M212" s="437"/>
      <c r="N212" s="437"/>
      <c r="O212" s="437"/>
      <c r="P212" s="437"/>
      <c r="Q212" s="437"/>
      <c r="R212" s="437"/>
      <c r="S212" s="437"/>
      <c r="T212" s="437"/>
      <c r="U212" s="438"/>
      <c r="V212" s="13"/>
    </row>
    <row r="213" spans="1:22" x14ac:dyDescent="0.25">
      <c r="A213" s="210" t="s">
        <v>91</v>
      </c>
      <c r="B213" s="207"/>
      <c r="C213" s="207"/>
      <c r="D213" s="207"/>
      <c r="E213" s="207"/>
      <c r="F213" s="207"/>
      <c r="G213" s="207"/>
      <c r="H213" s="207"/>
      <c r="I213" s="207"/>
      <c r="J213" s="207"/>
      <c r="K213" s="207"/>
      <c r="L213" s="207"/>
      <c r="M213" s="207"/>
      <c r="N213" s="207"/>
      <c r="O213" s="207"/>
      <c r="P213" s="207"/>
      <c r="Q213" s="207"/>
      <c r="R213" s="208"/>
      <c r="S213" s="208"/>
      <c r="T213" s="209"/>
      <c r="U213" s="208"/>
      <c r="V213" s="13"/>
    </row>
    <row r="214" spans="1:22" ht="24" x14ac:dyDescent="0.25">
      <c r="A214" s="455" t="s">
        <v>12</v>
      </c>
      <c r="B214" s="456" t="s">
        <v>92</v>
      </c>
      <c r="C214" s="457" t="s">
        <v>150</v>
      </c>
      <c r="D214" s="458" t="s">
        <v>93</v>
      </c>
      <c r="E214" s="161" t="s">
        <v>151</v>
      </c>
      <c r="F214" s="162" t="s">
        <v>152</v>
      </c>
      <c r="G214" s="163" t="s">
        <v>153</v>
      </c>
      <c r="H214" s="459" t="s">
        <v>94</v>
      </c>
      <c r="I214" s="460" t="s">
        <v>95</v>
      </c>
      <c r="J214" s="240">
        <v>52</v>
      </c>
      <c r="K214" s="240"/>
      <c r="L214" s="240"/>
      <c r="M214" s="248">
        <v>52</v>
      </c>
      <c r="N214" s="280"/>
      <c r="O214" s="280"/>
      <c r="P214" s="165">
        <f>ROUND(((M214/J214)*100),0)</f>
        <v>100</v>
      </c>
      <c r="Q214" s="164" t="str">
        <f>IF(P214&lt;=84,"DEFICIENTE",IF(P214&lt;=89,"REGULAR",IF(P214&lt;=94,"BUENO","MUY BUENO")))</f>
        <v>MUY BUENO</v>
      </c>
      <c r="R214" s="407">
        <f>J214</f>
        <v>52</v>
      </c>
      <c r="S214" s="410">
        <f>M214</f>
        <v>52</v>
      </c>
      <c r="T214" s="410">
        <f>ROUND(((S214/R214)*100),0)</f>
        <v>100</v>
      </c>
      <c r="U214" s="410" t="str">
        <f>IF(T214&lt;=84,"DEFICIENTE",IF(T214&lt;=89,"REGULAR",IF(T214&lt;=94,"BUENO","MUY BUENO")))</f>
        <v>MUY BUENO</v>
      </c>
      <c r="V214" s="13"/>
    </row>
    <row r="215" spans="1:22" ht="48" x14ac:dyDescent="0.25">
      <c r="A215" s="455"/>
      <c r="B215" s="456"/>
      <c r="C215" s="457"/>
      <c r="D215" s="458"/>
      <c r="E215" s="166" t="s">
        <v>154</v>
      </c>
      <c r="F215" s="167" t="s">
        <v>142</v>
      </c>
      <c r="G215" s="168" t="s">
        <v>153</v>
      </c>
      <c r="H215" s="459"/>
      <c r="I215" s="460"/>
      <c r="J215" s="169"/>
      <c r="K215" s="277"/>
      <c r="L215" s="277"/>
      <c r="M215" s="170"/>
      <c r="N215" s="170"/>
      <c r="O215" s="170"/>
      <c r="P215" s="171"/>
      <c r="Q215" s="170"/>
      <c r="R215" s="408"/>
      <c r="S215" s="411"/>
      <c r="T215" s="411"/>
      <c r="U215" s="411"/>
      <c r="V215" s="13"/>
    </row>
    <row r="216" spans="1:22" ht="48" x14ac:dyDescent="0.25">
      <c r="A216" s="455"/>
      <c r="B216" s="456"/>
      <c r="C216" s="481" t="s">
        <v>155</v>
      </c>
      <c r="D216" s="489" t="s">
        <v>96</v>
      </c>
      <c r="E216" s="172" t="s">
        <v>143</v>
      </c>
      <c r="F216" s="173" t="s">
        <v>144</v>
      </c>
      <c r="G216" s="174" t="s">
        <v>145</v>
      </c>
      <c r="H216" s="482" t="s">
        <v>94</v>
      </c>
      <c r="I216" s="460"/>
      <c r="J216" s="169"/>
      <c r="K216" s="277"/>
      <c r="L216" s="277"/>
      <c r="M216" s="170"/>
      <c r="N216" s="170"/>
      <c r="O216" s="170"/>
      <c r="P216" s="171"/>
      <c r="Q216" s="170"/>
      <c r="R216" s="408"/>
      <c r="S216" s="411"/>
      <c r="T216" s="411"/>
      <c r="U216" s="411"/>
      <c r="V216" s="13"/>
    </row>
    <row r="217" spans="1:22" ht="36" x14ac:dyDescent="0.25">
      <c r="A217" s="455"/>
      <c r="B217" s="456"/>
      <c r="C217" s="481"/>
      <c r="D217" s="489"/>
      <c r="E217" s="172" t="s">
        <v>146</v>
      </c>
      <c r="F217" s="173" t="s">
        <v>147</v>
      </c>
      <c r="G217" s="174" t="s">
        <v>145</v>
      </c>
      <c r="H217" s="482"/>
      <c r="I217" s="460"/>
      <c r="J217" s="169"/>
      <c r="K217" s="277"/>
      <c r="L217" s="277"/>
      <c r="M217" s="170"/>
      <c r="N217" s="170"/>
      <c r="O217" s="170"/>
      <c r="P217" s="171"/>
      <c r="Q217" s="170"/>
      <c r="R217" s="408"/>
      <c r="S217" s="411"/>
      <c r="T217" s="411"/>
      <c r="U217" s="411"/>
      <c r="V217" s="13"/>
    </row>
    <row r="218" spans="1:22" ht="48" x14ac:dyDescent="0.25">
      <c r="A218" s="455"/>
      <c r="B218" s="456"/>
      <c r="C218" s="481"/>
      <c r="D218" s="489"/>
      <c r="E218" s="175" t="s">
        <v>148</v>
      </c>
      <c r="F218" s="176" t="s">
        <v>149</v>
      </c>
      <c r="G218" s="163" t="s">
        <v>145</v>
      </c>
      <c r="H218" s="482"/>
      <c r="I218" s="460"/>
      <c r="J218" s="239">
        <v>5</v>
      </c>
      <c r="K218" s="279"/>
      <c r="L218" s="279"/>
      <c r="M218" s="248">
        <v>0</v>
      </c>
      <c r="N218" s="280"/>
      <c r="O218" s="280"/>
      <c r="P218" s="165">
        <f>ROUND(((M218/J218)*100),0)</f>
        <v>0</v>
      </c>
      <c r="Q218" s="164" t="str">
        <f>IF(P218&lt;=84,"DEFICIENTE",IF(P218&lt;=89,"REGULAR",IF(P218&lt;=94,"BUENO","MUY BUENO")))</f>
        <v>DEFICIENTE</v>
      </c>
      <c r="R218" s="409"/>
      <c r="S218" s="412"/>
      <c r="T218" s="412"/>
      <c r="U218" s="412"/>
      <c r="V218" s="13"/>
    </row>
    <row r="219" spans="1:22" ht="24" x14ac:dyDescent="0.25">
      <c r="A219" s="483" t="s">
        <v>14</v>
      </c>
      <c r="B219" s="456" t="s">
        <v>156</v>
      </c>
      <c r="C219" s="484" t="s">
        <v>157</v>
      </c>
      <c r="D219" s="458" t="s">
        <v>158</v>
      </c>
      <c r="E219" s="175" t="s">
        <v>159</v>
      </c>
      <c r="F219" s="177" t="s">
        <v>160</v>
      </c>
      <c r="G219" s="163" t="s">
        <v>161</v>
      </c>
      <c r="H219" s="459" t="s">
        <v>97</v>
      </c>
      <c r="I219" s="485" t="s">
        <v>98</v>
      </c>
      <c r="J219" s="433">
        <v>2</v>
      </c>
      <c r="K219" s="279"/>
      <c r="L219" s="279"/>
      <c r="M219" s="418">
        <v>0</v>
      </c>
      <c r="N219" s="528"/>
      <c r="O219" s="528"/>
      <c r="P219" s="434">
        <f>ROUND(((M219/J219)*100),0)</f>
        <v>0</v>
      </c>
      <c r="Q219" s="422" t="str">
        <f t="shared" ref="Q219" si="37">IF(P219&lt;=84,"DEFICIENTE",IF(P219&lt;=89,"REGULAR",IF(P219&lt;=94,"BUENO","MUY BUENO")))</f>
        <v>DEFICIENTE</v>
      </c>
      <c r="R219" s="398">
        <f>J219</f>
        <v>2</v>
      </c>
      <c r="S219" s="398">
        <f>M219</f>
        <v>0</v>
      </c>
      <c r="T219" s="400">
        <f>ROUND(((S219/R219)*100),0)</f>
        <v>0</v>
      </c>
      <c r="U219" s="400" t="str">
        <f>IF(T219&lt;=84,"DEFICIENTE",IF(T219&lt;=89,"REGULAR",IF(T219&lt;=94,"BUENO","MUY BUENO")))</f>
        <v>DEFICIENTE</v>
      </c>
      <c r="V219" s="13"/>
    </row>
    <row r="220" spans="1:22" ht="36" x14ac:dyDescent="0.25">
      <c r="A220" s="483"/>
      <c r="B220" s="456"/>
      <c r="C220" s="484"/>
      <c r="D220" s="458"/>
      <c r="E220" s="175" t="s">
        <v>162</v>
      </c>
      <c r="F220" s="177" t="s">
        <v>163</v>
      </c>
      <c r="G220" s="163" t="s">
        <v>164</v>
      </c>
      <c r="H220" s="459"/>
      <c r="I220" s="485"/>
      <c r="J220" s="433"/>
      <c r="K220" s="279"/>
      <c r="L220" s="279"/>
      <c r="M220" s="418"/>
      <c r="N220" s="531"/>
      <c r="O220" s="531"/>
      <c r="P220" s="435"/>
      <c r="Q220" s="422"/>
      <c r="R220" s="403"/>
      <c r="S220" s="403"/>
      <c r="T220" s="402"/>
      <c r="U220" s="402"/>
      <c r="V220" s="13"/>
    </row>
    <row r="221" spans="1:22" ht="36" x14ac:dyDescent="0.25">
      <c r="A221" s="483"/>
      <c r="B221" s="456"/>
      <c r="C221" s="484"/>
      <c r="D221" s="458"/>
      <c r="E221" s="175" t="s">
        <v>165</v>
      </c>
      <c r="F221" s="177" t="s">
        <v>166</v>
      </c>
      <c r="G221" s="163" t="s">
        <v>167</v>
      </c>
      <c r="H221" s="459"/>
      <c r="I221" s="485"/>
      <c r="J221" s="433"/>
      <c r="K221" s="279"/>
      <c r="L221" s="279"/>
      <c r="M221" s="418"/>
      <c r="N221" s="531"/>
      <c r="O221" s="531"/>
      <c r="P221" s="435"/>
      <c r="Q221" s="422"/>
      <c r="R221" s="403"/>
      <c r="S221" s="403"/>
      <c r="T221" s="402"/>
      <c r="U221" s="402"/>
      <c r="V221" s="13"/>
    </row>
    <row r="222" spans="1:22" ht="36" x14ac:dyDescent="0.25">
      <c r="A222" s="483"/>
      <c r="B222" s="456"/>
      <c r="C222" s="481" t="s">
        <v>168</v>
      </c>
      <c r="D222" s="477" t="s">
        <v>169</v>
      </c>
      <c r="E222" s="175" t="s">
        <v>170</v>
      </c>
      <c r="F222" s="177" t="s">
        <v>171</v>
      </c>
      <c r="G222" s="163" t="s">
        <v>172</v>
      </c>
      <c r="H222" s="482" t="s">
        <v>173</v>
      </c>
      <c r="I222" s="485"/>
      <c r="J222" s="433">
        <v>1</v>
      </c>
      <c r="K222" s="279"/>
      <c r="L222" s="279"/>
      <c r="M222" s="418">
        <v>0</v>
      </c>
      <c r="N222" s="280"/>
      <c r="O222" s="280"/>
      <c r="P222" s="421">
        <f>ROUND(((M222/J222)*100),0)</f>
        <v>0</v>
      </c>
      <c r="Q222" s="422" t="str">
        <f t="shared" ref="Q222" si="38">IF(P222&lt;=84,"DEFICIENTE",IF(P222&lt;=89,"REGULAR",IF(P222&lt;=94,"BUENO","MUY BUENO")))</f>
        <v>DEFICIENTE</v>
      </c>
      <c r="R222" s="403"/>
      <c r="S222" s="403"/>
      <c r="T222" s="402"/>
      <c r="U222" s="402"/>
      <c r="V222" s="13"/>
    </row>
    <row r="223" spans="1:22" ht="48" x14ac:dyDescent="0.25">
      <c r="A223" s="483"/>
      <c r="B223" s="456"/>
      <c r="C223" s="481"/>
      <c r="D223" s="477"/>
      <c r="E223" s="175" t="s">
        <v>174</v>
      </c>
      <c r="F223" s="177" t="s">
        <v>175</v>
      </c>
      <c r="G223" s="163" t="s">
        <v>176</v>
      </c>
      <c r="H223" s="482"/>
      <c r="I223" s="485"/>
      <c r="J223" s="433"/>
      <c r="K223" s="279"/>
      <c r="L223" s="279"/>
      <c r="M223" s="418"/>
      <c r="N223" s="280"/>
      <c r="O223" s="280"/>
      <c r="P223" s="421"/>
      <c r="Q223" s="422"/>
      <c r="R223" s="403"/>
      <c r="S223" s="403"/>
      <c r="T223" s="402"/>
      <c r="U223" s="402"/>
      <c r="V223" s="13"/>
    </row>
    <row r="224" spans="1:22" ht="60" x14ac:dyDescent="0.25">
      <c r="A224" s="483"/>
      <c r="B224" s="456"/>
      <c r="C224" s="457" t="s">
        <v>177</v>
      </c>
      <c r="D224" s="480" t="s">
        <v>178</v>
      </c>
      <c r="E224" s="175" t="s">
        <v>179</v>
      </c>
      <c r="F224" s="177" t="s">
        <v>180</v>
      </c>
      <c r="G224" s="163" t="s">
        <v>176</v>
      </c>
      <c r="H224" s="459" t="s">
        <v>181</v>
      </c>
      <c r="I224" s="485"/>
      <c r="J224" s="433">
        <v>0</v>
      </c>
      <c r="K224" s="279"/>
      <c r="L224" s="279"/>
      <c r="M224" s="444">
        <v>0</v>
      </c>
      <c r="N224" s="284"/>
      <c r="O224" s="284"/>
      <c r="P224" s="421" t="e">
        <f>ROUND(((M224/J224)*100),0)</f>
        <v>#DIV/0!</v>
      </c>
      <c r="Q224" s="422" t="e">
        <f t="shared" ref="Q224" si="39">IF(P224&lt;=84,"DEFICIENTE",IF(P224&lt;=89,"REGULAR",IF(P224&lt;=94,"BUENO","MUY BUENO")))</f>
        <v>#DIV/0!</v>
      </c>
      <c r="R224" s="403"/>
      <c r="S224" s="403"/>
      <c r="T224" s="402"/>
      <c r="U224" s="402"/>
      <c r="V224" s="13"/>
    </row>
    <row r="225" spans="1:22" ht="36" x14ac:dyDescent="0.25">
      <c r="A225" s="483"/>
      <c r="B225" s="456"/>
      <c r="C225" s="457"/>
      <c r="D225" s="480"/>
      <c r="E225" s="175" t="s">
        <v>182</v>
      </c>
      <c r="F225" s="177" t="s">
        <v>183</v>
      </c>
      <c r="G225" s="163" t="s">
        <v>184</v>
      </c>
      <c r="H225" s="459"/>
      <c r="I225" s="485"/>
      <c r="J225" s="433"/>
      <c r="K225" s="279"/>
      <c r="L225" s="279"/>
      <c r="M225" s="444"/>
      <c r="N225" s="284"/>
      <c r="O225" s="284"/>
      <c r="P225" s="421"/>
      <c r="Q225" s="422"/>
      <c r="R225" s="399"/>
      <c r="S225" s="399"/>
      <c r="T225" s="401"/>
      <c r="U225" s="401"/>
      <c r="V225" s="13"/>
    </row>
    <row r="226" spans="1:22" ht="60" x14ac:dyDescent="0.25">
      <c r="A226" s="483" t="s">
        <v>15</v>
      </c>
      <c r="B226" s="475" t="s">
        <v>185</v>
      </c>
      <c r="C226" s="476" t="s">
        <v>186</v>
      </c>
      <c r="D226" s="477" t="s">
        <v>187</v>
      </c>
      <c r="E226" s="175" t="s">
        <v>188</v>
      </c>
      <c r="F226" s="178" t="s">
        <v>189</v>
      </c>
      <c r="G226" s="163" t="s">
        <v>190</v>
      </c>
      <c r="H226" s="478" t="s">
        <v>191</v>
      </c>
      <c r="I226" s="479" t="s">
        <v>99</v>
      </c>
      <c r="J226" s="433">
        <v>1</v>
      </c>
      <c r="K226" s="279"/>
      <c r="L226" s="279"/>
      <c r="M226" s="444">
        <v>1</v>
      </c>
      <c r="N226" s="284"/>
      <c r="O226" s="284"/>
      <c r="P226" s="421">
        <f>ROUND(((M226/J226)*100),0)</f>
        <v>100</v>
      </c>
      <c r="Q226" s="422" t="str">
        <f t="shared" ref="Q226" si="40">IF(P226&lt;=84,"DEFICIENTE",IF(P226&lt;=89,"REGULAR",IF(P226&lt;=94,"BUENO","MUY BUENO")))</f>
        <v>MUY BUENO</v>
      </c>
      <c r="R226" s="400">
        <f>J226</f>
        <v>1</v>
      </c>
      <c r="S226" s="400">
        <f>M226</f>
        <v>1</v>
      </c>
      <c r="T226" s="398">
        <f>ROUND(((S226/R226)*100),0)</f>
        <v>100</v>
      </c>
      <c r="U226" s="398" t="str">
        <f>IF(T226&lt;=84,"DEFICIENTE",IF(T226&lt;=89,"REGULAR",IF(T226&lt;=94,"BUENO","MUY BUENO")))</f>
        <v>MUY BUENO</v>
      </c>
      <c r="V226" s="13"/>
    </row>
    <row r="227" spans="1:22" ht="36" x14ac:dyDescent="0.25">
      <c r="A227" s="483"/>
      <c r="B227" s="475"/>
      <c r="C227" s="476"/>
      <c r="D227" s="477"/>
      <c r="E227" s="175" t="s">
        <v>192</v>
      </c>
      <c r="F227" s="178" t="s">
        <v>193</v>
      </c>
      <c r="G227" s="163" t="s">
        <v>194</v>
      </c>
      <c r="H227" s="478"/>
      <c r="I227" s="479"/>
      <c r="J227" s="433"/>
      <c r="K227" s="279"/>
      <c r="L227" s="279"/>
      <c r="M227" s="444"/>
      <c r="N227" s="284"/>
      <c r="O227" s="284"/>
      <c r="P227" s="421"/>
      <c r="Q227" s="422"/>
      <c r="R227" s="401"/>
      <c r="S227" s="401"/>
      <c r="T227" s="399"/>
      <c r="U227" s="399"/>
      <c r="V227" s="13"/>
    </row>
    <row r="228" spans="1:22" ht="60" x14ac:dyDescent="0.25">
      <c r="A228" s="483" t="s">
        <v>16</v>
      </c>
      <c r="B228" s="486" t="s">
        <v>195</v>
      </c>
      <c r="C228" s="179" t="s">
        <v>196</v>
      </c>
      <c r="D228" s="180" t="s">
        <v>197</v>
      </c>
      <c r="E228" s="175" t="s">
        <v>198</v>
      </c>
      <c r="F228" s="178" t="s">
        <v>199</v>
      </c>
      <c r="G228" s="181" t="s">
        <v>200</v>
      </c>
      <c r="H228" s="182" t="s">
        <v>100</v>
      </c>
      <c r="I228" s="485" t="s">
        <v>95</v>
      </c>
      <c r="J228" s="245">
        <v>1</v>
      </c>
      <c r="K228" s="279"/>
      <c r="L228" s="279"/>
      <c r="M228" s="248">
        <v>1</v>
      </c>
      <c r="N228" s="280"/>
      <c r="O228" s="280"/>
      <c r="P228" s="213">
        <f>ROUND(((M228/J228)*100),0)</f>
        <v>100</v>
      </c>
      <c r="Q228" s="164" t="str">
        <f t="shared" ref="Q228:Q231" si="41">IF(P228&lt;=84,"DEFICIENTE",IF(P228&lt;=89,"REGULAR",IF(P228&lt;=94,"BUENO","MUY BUENO")))</f>
        <v>MUY BUENO</v>
      </c>
      <c r="R228" s="398">
        <f>(J228+J229+J230)*40</f>
        <v>40</v>
      </c>
      <c r="S228" s="398">
        <f>(M228+M229+M230)*40</f>
        <v>40</v>
      </c>
      <c r="T228" s="398">
        <f>ROUND(((S228/R228)*100),0)</f>
        <v>100</v>
      </c>
      <c r="U228" s="398" t="str">
        <f>IF(T228&lt;=84,"DEFICIENTE",IF(T228&lt;=89,"REGULAR",IF(T228&lt;=94,"BUENO","MUY BUENO")))</f>
        <v>MUY BUENO</v>
      </c>
      <c r="V228" s="13"/>
    </row>
    <row r="229" spans="1:22" ht="84" customHeight="1" x14ac:dyDescent="0.25">
      <c r="A229" s="483"/>
      <c r="B229" s="486"/>
      <c r="C229" s="183" t="s">
        <v>201</v>
      </c>
      <c r="D229" s="184" t="s">
        <v>202</v>
      </c>
      <c r="E229" s="175" t="s">
        <v>203</v>
      </c>
      <c r="F229" s="178" t="s">
        <v>204</v>
      </c>
      <c r="G229" s="181" t="s">
        <v>205</v>
      </c>
      <c r="H229" s="185" t="s">
        <v>101</v>
      </c>
      <c r="I229" s="485"/>
      <c r="J229" s="245">
        <v>0</v>
      </c>
      <c r="K229" s="279"/>
      <c r="L229" s="279"/>
      <c r="M229" s="248">
        <v>0</v>
      </c>
      <c r="N229" s="280"/>
      <c r="O229" s="280"/>
      <c r="P229" s="213" t="e">
        <f>ROUND(((M229/J229)*100),0)</f>
        <v>#DIV/0!</v>
      </c>
      <c r="Q229" s="164" t="e">
        <f t="shared" si="41"/>
        <v>#DIV/0!</v>
      </c>
      <c r="R229" s="403"/>
      <c r="S229" s="403"/>
      <c r="T229" s="403"/>
      <c r="U229" s="403"/>
      <c r="V229" s="13"/>
    </row>
    <row r="230" spans="1:22" ht="96" customHeight="1" x14ac:dyDescent="0.25">
      <c r="A230" s="483"/>
      <c r="B230" s="486"/>
      <c r="C230" s="179" t="s">
        <v>206</v>
      </c>
      <c r="D230" s="180" t="s">
        <v>207</v>
      </c>
      <c r="E230" s="175" t="s">
        <v>208</v>
      </c>
      <c r="F230" s="178" t="s">
        <v>209</v>
      </c>
      <c r="G230" s="181" t="s">
        <v>210</v>
      </c>
      <c r="H230" s="186" t="s">
        <v>211</v>
      </c>
      <c r="I230" s="485"/>
      <c r="J230" s="245">
        <v>0</v>
      </c>
      <c r="K230" s="279"/>
      <c r="L230" s="279"/>
      <c r="M230" s="248">
        <v>0</v>
      </c>
      <c r="N230" s="280"/>
      <c r="O230" s="280"/>
      <c r="P230" s="213" t="e">
        <f>ROUND(((M230/J230)*100),0)</f>
        <v>#DIV/0!</v>
      </c>
      <c r="Q230" s="164" t="e">
        <f t="shared" si="41"/>
        <v>#DIV/0!</v>
      </c>
      <c r="R230" s="399"/>
      <c r="S230" s="399"/>
      <c r="T230" s="399"/>
      <c r="U230" s="399"/>
      <c r="V230" s="13"/>
    </row>
    <row r="231" spans="1:22" ht="36" x14ac:dyDescent="0.25">
      <c r="A231" s="483" t="s">
        <v>102</v>
      </c>
      <c r="B231" s="486" t="s">
        <v>212</v>
      </c>
      <c r="C231" s="476" t="s">
        <v>213</v>
      </c>
      <c r="D231" s="477" t="s">
        <v>214</v>
      </c>
      <c r="E231" s="175" t="s">
        <v>215</v>
      </c>
      <c r="F231" s="178" t="s">
        <v>216</v>
      </c>
      <c r="G231" s="163" t="s">
        <v>217</v>
      </c>
      <c r="H231" s="487" t="s">
        <v>103</v>
      </c>
      <c r="I231" s="488" t="s">
        <v>104</v>
      </c>
      <c r="J231" s="433">
        <v>0</v>
      </c>
      <c r="K231" s="279"/>
      <c r="L231" s="279"/>
      <c r="M231" s="418">
        <v>0</v>
      </c>
      <c r="N231" s="280"/>
      <c r="O231" s="280"/>
      <c r="P231" s="421" t="e">
        <f>ROUND(((M231/J231)*100),0)</f>
        <v>#DIV/0!</v>
      </c>
      <c r="Q231" s="422" t="e">
        <f t="shared" si="41"/>
        <v>#DIV/0!</v>
      </c>
      <c r="R231" s="404">
        <f>J231</f>
        <v>0</v>
      </c>
      <c r="S231" s="404">
        <f>M231</f>
        <v>0</v>
      </c>
      <c r="T231" s="404" t="e">
        <f>ROUND(((S231/R231)*100),0)</f>
        <v>#DIV/0!</v>
      </c>
      <c r="U231" s="404" t="e">
        <f>IF(T231&lt;=84,"DEFICIENTE",IF(T231&lt;=89,"REGULAR",IF(T231&lt;=94,"BUENO","MUY BUENO")))</f>
        <v>#DIV/0!</v>
      </c>
      <c r="V231" s="13"/>
    </row>
    <row r="232" spans="1:22" ht="36" x14ac:dyDescent="0.25">
      <c r="A232" s="483"/>
      <c r="B232" s="486"/>
      <c r="C232" s="476"/>
      <c r="D232" s="477"/>
      <c r="E232" s="175" t="s">
        <v>218</v>
      </c>
      <c r="F232" s="178" t="s">
        <v>219</v>
      </c>
      <c r="G232" s="163" t="s">
        <v>220</v>
      </c>
      <c r="H232" s="487"/>
      <c r="I232" s="488"/>
      <c r="J232" s="433"/>
      <c r="K232" s="279"/>
      <c r="L232" s="279"/>
      <c r="M232" s="418"/>
      <c r="N232" s="280"/>
      <c r="O232" s="280"/>
      <c r="P232" s="421"/>
      <c r="Q232" s="422"/>
      <c r="R232" s="405"/>
      <c r="S232" s="405"/>
      <c r="T232" s="405"/>
      <c r="U232" s="405"/>
      <c r="V232" s="13"/>
    </row>
    <row r="233" spans="1:22" ht="76.5" x14ac:dyDescent="0.25">
      <c r="A233" s="483"/>
      <c r="B233" s="486"/>
      <c r="C233" s="179" t="s">
        <v>221</v>
      </c>
      <c r="D233" s="180" t="s">
        <v>222</v>
      </c>
      <c r="E233" s="187" t="s">
        <v>223</v>
      </c>
      <c r="F233" s="178" t="s">
        <v>224</v>
      </c>
      <c r="G233" s="181" t="s">
        <v>225</v>
      </c>
      <c r="H233" s="188" t="s">
        <v>105</v>
      </c>
      <c r="I233" s="488"/>
      <c r="J233" s="239">
        <v>0</v>
      </c>
      <c r="K233" s="279"/>
      <c r="L233" s="279"/>
      <c r="M233" s="248">
        <v>0</v>
      </c>
      <c r="N233" s="280"/>
      <c r="O233" s="280"/>
      <c r="P233" s="213" t="e">
        <f>ROUND(((M233/J233)*100),0)</f>
        <v>#DIV/0!</v>
      </c>
      <c r="Q233" s="164" t="e">
        <f t="shared" ref="Q233" si="42">IF(P233&lt;=84,"DEFICIENTE",IF(P233&lt;=89,"REGULAR",IF(P233&lt;=94,"BUENO","MUY BUENO")))</f>
        <v>#DIV/0!</v>
      </c>
      <c r="R233" s="406"/>
      <c r="S233" s="406"/>
      <c r="T233" s="406"/>
      <c r="U233" s="406"/>
      <c r="V233" s="13"/>
    </row>
    <row r="234" spans="1:22" ht="16.5" x14ac:dyDescent="0.25">
      <c r="A234" s="189" t="s">
        <v>106</v>
      </c>
      <c r="B234" s="190"/>
      <c r="C234" s="191"/>
      <c r="D234" s="192"/>
      <c r="E234" s="193"/>
      <c r="F234" s="194"/>
      <c r="G234" s="195"/>
      <c r="H234" s="195"/>
      <c r="I234" s="196"/>
      <c r="J234" s="169"/>
      <c r="K234" s="277"/>
      <c r="L234" s="277"/>
      <c r="M234" s="164"/>
      <c r="N234" s="281"/>
      <c r="O234" s="281"/>
      <c r="P234" s="165"/>
      <c r="Q234" s="164"/>
      <c r="R234" s="197"/>
      <c r="S234" s="197"/>
      <c r="T234" s="197"/>
      <c r="U234" s="197"/>
      <c r="V234" s="13"/>
    </row>
    <row r="235" spans="1:22" ht="28.5" x14ac:dyDescent="0.25">
      <c r="A235" s="441" t="s">
        <v>226</v>
      </c>
      <c r="B235" s="442" t="s">
        <v>107</v>
      </c>
      <c r="C235" s="198" t="s">
        <v>227</v>
      </c>
      <c r="D235" s="199" t="s">
        <v>108</v>
      </c>
      <c r="E235" s="200" t="s">
        <v>228</v>
      </c>
      <c r="F235" s="201" t="s">
        <v>229</v>
      </c>
      <c r="G235" s="202" t="s">
        <v>94</v>
      </c>
      <c r="H235" s="203" t="s">
        <v>94</v>
      </c>
      <c r="I235" s="443" t="s">
        <v>109</v>
      </c>
      <c r="J235" s="239">
        <v>312</v>
      </c>
      <c r="K235" s="279"/>
      <c r="L235" s="279"/>
      <c r="M235" s="248">
        <v>323</v>
      </c>
      <c r="N235" s="280"/>
      <c r="O235" s="280"/>
      <c r="P235" s="165">
        <f>ROUND(((M235/J235)*100),0)</f>
        <v>104</v>
      </c>
      <c r="Q235" s="164" t="str">
        <f>IF(P235&lt;=84,"DEFICIENTE",IF(P235&lt;=89,"REGULAR",IF(P235&lt;=94,"BUENO","MUY BUENO")))</f>
        <v>MUY BUENO</v>
      </c>
      <c r="R235" s="204">
        <f>J235</f>
        <v>312</v>
      </c>
      <c r="S235" s="204">
        <f>M235</f>
        <v>323</v>
      </c>
      <c r="T235" s="204">
        <f>ROUND(((S235/R235)*100),0)</f>
        <v>104</v>
      </c>
      <c r="U235" s="204" t="str">
        <f>IF(T235&lt;=84,"DEFICIENTE",IF(T235&lt;=89,"REGULAR",IF(T235&lt;=94,"BUENO","MUY BUENO")))</f>
        <v>MUY BUENO</v>
      </c>
      <c r="V235" s="13"/>
    </row>
    <row r="236" spans="1:22" x14ac:dyDescent="0.25">
      <c r="A236" s="441"/>
      <c r="B236" s="442"/>
      <c r="C236" s="484" t="s">
        <v>230</v>
      </c>
      <c r="D236" s="492" t="s">
        <v>110</v>
      </c>
      <c r="E236" s="236" t="s">
        <v>231</v>
      </c>
      <c r="F236" s="235" t="s">
        <v>232</v>
      </c>
      <c r="G236" s="205" t="s">
        <v>17</v>
      </c>
      <c r="H236" s="493" t="s">
        <v>111</v>
      </c>
      <c r="I236" s="443"/>
      <c r="J236" s="239">
        <v>6</v>
      </c>
      <c r="K236" s="279"/>
      <c r="L236" s="279"/>
      <c r="M236" s="248">
        <v>6</v>
      </c>
      <c r="N236" s="280"/>
      <c r="O236" s="280"/>
      <c r="P236" s="165">
        <f>ROUND(((M236/J236)*100),0)</f>
        <v>100</v>
      </c>
      <c r="Q236" s="164" t="str">
        <f>IF(P236&lt;=84,"DEFICIENTE",IF(P236&lt;=89,"REGULAR",IF(P236&lt;=94,"BUENO","MUY BUENO")))</f>
        <v>MUY BUENO</v>
      </c>
      <c r="R236" s="404">
        <f>J236</f>
        <v>6</v>
      </c>
      <c r="S236" s="404">
        <f>M236</f>
        <v>6</v>
      </c>
      <c r="T236" s="404">
        <f>ROUND(((S236/R236)*100),0)</f>
        <v>100</v>
      </c>
      <c r="U236" s="404" t="str">
        <f>IF(T236&lt;=84,"DEFICIENTE",IF(T236&lt;=89,"REGULAR",IF(T236&lt;=94,"BUENO","MUY BUENO")))</f>
        <v>MUY BUENO</v>
      </c>
      <c r="V236" s="13"/>
    </row>
    <row r="237" spans="1:22" ht="24" x14ac:dyDescent="0.25">
      <c r="A237" s="441"/>
      <c r="B237" s="442"/>
      <c r="C237" s="484"/>
      <c r="D237" s="492"/>
      <c r="E237" s="236" t="s">
        <v>233</v>
      </c>
      <c r="F237" s="235" t="s">
        <v>234</v>
      </c>
      <c r="G237" s="205" t="s">
        <v>17</v>
      </c>
      <c r="H237" s="493"/>
      <c r="I237" s="443"/>
      <c r="J237" s="239">
        <v>2</v>
      </c>
      <c r="K237" s="279"/>
      <c r="L237" s="279"/>
      <c r="M237" s="248">
        <v>2</v>
      </c>
      <c r="N237" s="280"/>
      <c r="O237" s="280"/>
      <c r="P237" s="165">
        <f>ROUND(((M237/J237)*100),0)</f>
        <v>100</v>
      </c>
      <c r="Q237" s="164" t="str">
        <f>IF(P237&lt;=84,"DEFICIENTE",IF(P237&lt;=89,"REGULAR",IF(P237&lt;=94,"BUENO","MUY BUENO")))</f>
        <v>MUY BUENO</v>
      </c>
      <c r="R237" s="405"/>
      <c r="S237" s="405"/>
      <c r="T237" s="405"/>
      <c r="U237" s="405"/>
      <c r="V237" s="13"/>
    </row>
    <row r="238" spans="1:22" ht="36" x14ac:dyDescent="0.25">
      <c r="A238" s="441"/>
      <c r="B238" s="442"/>
      <c r="C238" s="484"/>
      <c r="D238" s="492"/>
      <c r="E238" s="236" t="s">
        <v>235</v>
      </c>
      <c r="F238" s="235" t="s">
        <v>236</v>
      </c>
      <c r="G238" s="205" t="s">
        <v>17</v>
      </c>
      <c r="H238" s="493"/>
      <c r="I238" s="443"/>
      <c r="J238" s="239">
        <v>0</v>
      </c>
      <c r="K238" s="279"/>
      <c r="L238" s="279"/>
      <c r="M238" s="248">
        <v>0</v>
      </c>
      <c r="N238" s="280"/>
      <c r="O238" s="280"/>
      <c r="P238" s="165" t="e">
        <f>ROUND(((M238/J238)*100),0)</f>
        <v>#DIV/0!</v>
      </c>
      <c r="Q238" s="164" t="e">
        <f>IF(P238&lt;=84,"DEFICIENTE",IF(P238&lt;=89,"REGULAR",IF(P238&lt;=94,"BUENO","MUY BUENO")))</f>
        <v>#DIV/0!</v>
      </c>
      <c r="R238" s="405"/>
      <c r="S238" s="405"/>
      <c r="T238" s="405"/>
      <c r="U238" s="405"/>
      <c r="V238" s="13"/>
    </row>
    <row r="239" spans="1:22" ht="36" x14ac:dyDescent="0.25">
      <c r="A239" s="441"/>
      <c r="B239" s="442"/>
      <c r="C239" s="484"/>
      <c r="D239" s="492"/>
      <c r="E239" s="236" t="s">
        <v>237</v>
      </c>
      <c r="F239" s="235" t="s">
        <v>238</v>
      </c>
      <c r="G239" s="205" t="s">
        <v>17</v>
      </c>
      <c r="H239" s="493"/>
      <c r="I239" s="443"/>
      <c r="J239" s="239">
        <v>1</v>
      </c>
      <c r="K239" s="279"/>
      <c r="L239" s="279"/>
      <c r="M239" s="248">
        <v>0</v>
      </c>
      <c r="N239" s="280"/>
      <c r="O239" s="280"/>
      <c r="P239" s="165">
        <f>ROUND(((M239/J239)*100),0)</f>
        <v>0</v>
      </c>
      <c r="Q239" s="164" t="str">
        <f>IF(P239&lt;=84,"DEFICIENTE",IF(P239&lt;=89,"REGULAR",IF(P239&lt;=94,"BUENO","MUY BUENO")))</f>
        <v>DEFICIENTE</v>
      </c>
      <c r="R239" s="406"/>
      <c r="S239" s="406"/>
      <c r="T239" s="406"/>
      <c r="U239" s="406"/>
      <c r="V239" s="13"/>
    </row>
    <row r="240" spans="1:22" ht="18.75" x14ac:dyDescent="0.25">
      <c r="A240" s="436" t="s">
        <v>114</v>
      </c>
      <c r="B240" s="437"/>
      <c r="C240" s="437"/>
      <c r="D240" s="437"/>
      <c r="E240" s="437"/>
      <c r="F240" s="437"/>
      <c r="G240" s="437"/>
      <c r="H240" s="437"/>
      <c r="I240" s="437"/>
      <c r="J240" s="437"/>
      <c r="K240" s="437"/>
      <c r="L240" s="437"/>
      <c r="M240" s="437"/>
      <c r="N240" s="437"/>
      <c r="O240" s="437"/>
      <c r="P240" s="437"/>
      <c r="Q240" s="437"/>
      <c r="R240" s="437"/>
      <c r="S240" s="437"/>
      <c r="T240" s="437"/>
      <c r="U240" s="438"/>
      <c r="V240" s="13"/>
    </row>
    <row r="241" spans="1:22" x14ac:dyDescent="0.25">
      <c r="A241" s="210" t="s">
        <v>91</v>
      </c>
      <c r="B241" s="207"/>
      <c r="C241" s="207"/>
      <c r="D241" s="207"/>
      <c r="E241" s="207"/>
      <c r="F241" s="207"/>
      <c r="G241" s="207"/>
      <c r="H241" s="207"/>
      <c r="I241" s="207"/>
      <c r="J241" s="207"/>
      <c r="K241" s="207"/>
      <c r="L241" s="207"/>
      <c r="M241" s="207"/>
      <c r="N241" s="207"/>
      <c r="O241" s="207"/>
      <c r="P241" s="207"/>
      <c r="Q241" s="207"/>
      <c r="R241" s="208"/>
      <c r="S241" s="208"/>
      <c r="T241" s="209"/>
      <c r="U241" s="208"/>
      <c r="V241" s="13"/>
    </row>
    <row r="242" spans="1:22" ht="24" x14ac:dyDescent="0.25">
      <c r="A242" s="455" t="s">
        <v>12</v>
      </c>
      <c r="B242" s="456" t="s">
        <v>92</v>
      </c>
      <c r="C242" s="457" t="s">
        <v>150</v>
      </c>
      <c r="D242" s="458" t="s">
        <v>93</v>
      </c>
      <c r="E242" s="161" t="s">
        <v>151</v>
      </c>
      <c r="F242" s="162" t="s">
        <v>152</v>
      </c>
      <c r="G242" s="163" t="s">
        <v>153</v>
      </c>
      <c r="H242" s="459" t="s">
        <v>94</v>
      </c>
      <c r="I242" s="460" t="s">
        <v>95</v>
      </c>
      <c r="J242" s="240">
        <v>82</v>
      </c>
      <c r="K242" s="240"/>
      <c r="L242" s="240"/>
      <c r="M242" s="248">
        <v>90</v>
      </c>
      <c r="N242" s="280"/>
      <c r="O242" s="280"/>
      <c r="P242" s="165">
        <f>ROUND(((M242/J242)*100),0)</f>
        <v>110</v>
      </c>
      <c r="Q242" s="164" t="str">
        <f>IF(P242&lt;=84,"DEFICIENTE",IF(P242&lt;=89,"REGULAR",IF(P242&lt;=94,"BUENO","MUY BUENO")))</f>
        <v>MUY BUENO</v>
      </c>
      <c r="R242" s="407">
        <f>J242</f>
        <v>82</v>
      </c>
      <c r="S242" s="410">
        <f>M242</f>
        <v>90</v>
      </c>
      <c r="T242" s="410">
        <f>ROUND(((S242/R242)*100),0)</f>
        <v>110</v>
      </c>
      <c r="U242" s="410" t="str">
        <f>IF(T242&lt;=84,"DEFICIENTE",IF(T242&lt;=89,"REGULAR",IF(T242&lt;=94,"BUENO","MUY BUENO")))</f>
        <v>MUY BUENO</v>
      </c>
      <c r="V242" s="13"/>
    </row>
    <row r="243" spans="1:22" ht="48" x14ac:dyDescent="0.25">
      <c r="A243" s="455"/>
      <c r="B243" s="456"/>
      <c r="C243" s="457"/>
      <c r="D243" s="458"/>
      <c r="E243" s="166" t="s">
        <v>154</v>
      </c>
      <c r="F243" s="167" t="s">
        <v>142</v>
      </c>
      <c r="G243" s="168" t="s">
        <v>153</v>
      </c>
      <c r="H243" s="459"/>
      <c r="I243" s="460"/>
      <c r="J243" s="169"/>
      <c r="K243" s="277"/>
      <c r="L243" s="277"/>
      <c r="M243" s="170"/>
      <c r="N243" s="170"/>
      <c r="O243" s="170"/>
      <c r="P243" s="171"/>
      <c r="Q243" s="170"/>
      <c r="R243" s="408"/>
      <c r="S243" s="411"/>
      <c r="T243" s="411"/>
      <c r="U243" s="411"/>
      <c r="V243" s="13"/>
    </row>
    <row r="244" spans="1:22" ht="48" x14ac:dyDescent="0.25">
      <c r="A244" s="455"/>
      <c r="B244" s="456"/>
      <c r="C244" s="481" t="s">
        <v>155</v>
      </c>
      <c r="D244" s="489" t="s">
        <v>96</v>
      </c>
      <c r="E244" s="172" t="s">
        <v>143</v>
      </c>
      <c r="F244" s="173" t="s">
        <v>144</v>
      </c>
      <c r="G244" s="174" t="s">
        <v>145</v>
      </c>
      <c r="H244" s="482" t="s">
        <v>94</v>
      </c>
      <c r="I244" s="460"/>
      <c r="J244" s="169"/>
      <c r="K244" s="277"/>
      <c r="L244" s="277"/>
      <c r="M244" s="170"/>
      <c r="N244" s="170"/>
      <c r="O244" s="170"/>
      <c r="P244" s="171"/>
      <c r="Q244" s="170"/>
      <c r="R244" s="408"/>
      <c r="S244" s="411"/>
      <c r="T244" s="411"/>
      <c r="U244" s="411"/>
      <c r="V244" s="13"/>
    </row>
    <row r="245" spans="1:22" ht="36" x14ac:dyDescent="0.25">
      <c r="A245" s="455"/>
      <c r="B245" s="456"/>
      <c r="C245" s="481"/>
      <c r="D245" s="489"/>
      <c r="E245" s="172" t="s">
        <v>146</v>
      </c>
      <c r="F245" s="173" t="s">
        <v>147</v>
      </c>
      <c r="G245" s="174" t="s">
        <v>145</v>
      </c>
      <c r="H245" s="482"/>
      <c r="I245" s="460"/>
      <c r="J245" s="169"/>
      <c r="K245" s="277"/>
      <c r="L245" s="277"/>
      <c r="M245" s="170"/>
      <c r="N245" s="170"/>
      <c r="O245" s="170"/>
      <c r="P245" s="171"/>
      <c r="Q245" s="170"/>
      <c r="R245" s="408"/>
      <c r="S245" s="411"/>
      <c r="T245" s="411"/>
      <c r="U245" s="411"/>
      <c r="V245" s="13"/>
    </row>
    <row r="246" spans="1:22" ht="48" x14ac:dyDescent="0.25">
      <c r="A246" s="455"/>
      <c r="B246" s="456"/>
      <c r="C246" s="481"/>
      <c r="D246" s="489"/>
      <c r="E246" s="175" t="s">
        <v>148</v>
      </c>
      <c r="F246" s="176" t="s">
        <v>149</v>
      </c>
      <c r="G246" s="163" t="s">
        <v>145</v>
      </c>
      <c r="H246" s="482"/>
      <c r="I246" s="460"/>
      <c r="J246" s="239">
        <v>5</v>
      </c>
      <c r="K246" s="279"/>
      <c r="L246" s="279"/>
      <c r="M246" s="248">
        <v>0</v>
      </c>
      <c r="N246" s="280"/>
      <c r="O246" s="280"/>
      <c r="P246" s="165">
        <f>ROUND(((M246/J246)*100),0)</f>
        <v>0</v>
      </c>
      <c r="Q246" s="164" t="str">
        <f>IF(P246&lt;=84,"DEFICIENTE",IF(P246&lt;=89,"REGULAR",IF(P246&lt;=94,"BUENO","MUY BUENO")))</f>
        <v>DEFICIENTE</v>
      </c>
      <c r="R246" s="409"/>
      <c r="S246" s="412"/>
      <c r="T246" s="412"/>
      <c r="U246" s="412"/>
      <c r="V246" s="13"/>
    </row>
    <row r="247" spans="1:22" ht="24" x14ac:dyDescent="0.25">
      <c r="A247" s="483" t="s">
        <v>14</v>
      </c>
      <c r="B247" s="456" t="s">
        <v>156</v>
      </c>
      <c r="C247" s="484" t="s">
        <v>157</v>
      </c>
      <c r="D247" s="458" t="s">
        <v>158</v>
      </c>
      <c r="E247" s="175" t="s">
        <v>159</v>
      </c>
      <c r="F247" s="177" t="s">
        <v>160</v>
      </c>
      <c r="G247" s="163" t="s">
        <v>161</v>
      </c>
      <c r="H247" s="459" t="s">
        <v>97</v>
      </c>
      <c r="I247" s="485" t="s">
        <v>98</v>
      </c>
      <c r="J247" s="433">
        <v>4</v>
      </c>
      <c r="K247" s="279"/>
      <c r="L247" s="279"/>
      <c r="M247" s="418">
        <v>0</v>
      </c>
      <c r="N247" s="528"/>
      <c r="O247" s="528"/>
      <c r="P247" s="434">
        <f>ROUND(((M247/J247)*100),0)</f>
        <v>0</v>
      </c>
      <c r="Q247" s="422" t="str">
        <f t="shared" ref="Q247" si="43">IF(P247&lt;=84,"DEFICIENTE",IF(P247&lt;=89,"REGULAR",IF(P247&lt;=94,"BUENO","MUY BUENO")))</f>
        <v>DEFICIENTE</v>
      </c>
      <c r="R247" s="398">
        <f>J247</f>
        <v>4</v>
      </c>
      <c r="S247" s="398">
        <f>M247</f>
        <v>0</v>
      </c>
      <c r="T247" s="400">
        <f>ROUND(((S247/R247)*100),0)</f>
        <v>0</v>
      </c>
      <c r="U247" s="400" t="str">
        <f>IF(T247&lt;=84,"DEFICIENTE",IF(T247&lt;=89,"REGULAR",IF(T247&lt;=94,"BUENO","MUY BUENO")))</f>
        <v>DEFICIENTE</v>
      </c>
      <c r="V247" s="13"/>
    </row>
    <row r="248" spans="1:22" ht="36" x14ac:dyDescent="0.25">
      <c r="A248" s="483"/>
      <c r="B248" s="456"/>
      <c r="C248" s="484"/>
      <c r="D248" s="458"/>
      <c r="E248" s="175" t="s">
        <v>162</v>
      </c>
      <c r="F248" s="177" t="s">
        <v>163</v>
      </c>
      <c r="G248" s="163" t="s">
        <v>164</v>
      </c>
      <c r="H248" s="459"/>
      <c r="I248" s="485"/>
      <c r="J248" s="433"/>
      <c r="K248" s="279"/>
      <c r="L248" s="279"/>
      <c r="M248" s="418"/>
      <c r="N248" s="531"/>
      <c r="O248" s="531"/>
      <c r="P248" s="435"/>
      <c r="Q248" s="422"/>
      <c r="R248" s="403"/>
      <c r="S248" s="403"/>
      <c r="T248" s="402"/>
      <c r="U248" s="402"/>
      <c r="V248" s="13"/>
    </row>
    <row r="249" spans="1:22" ht="36" x14ac:dyDescent="0.25">
      <c r="A249" s="483"/>
      <c r="B249" s="456"/>
      <c r="C249" s="484"/>
      <c r="D249" s="458"/>
      <c r="E249" s="175" t="s">
        <v>165</v>
      </c>
      <c r="F249" s="177" t="s">
        <v>166</v>
      </c>
      <c r="G249" s="163" t="s">
        <v>167</v>
      </c>
      <c r="H249" s="459"/>
      <c r="I249" s="485"/>
      <c r="J249" s="433"/>
      <c r="K249" s="279"/>
      <c r="L249" s="279"/>
      <c r="M249" s="418"/>
      <c r="N249" s="531"/>
      <c r="O249" s="531"/>
      <c r="P249" s="435"/>
      <c r="Q249" s="422"/>
      <c r="R249" s="403"/>
      <c r="S249" s="403"/>
      <c r="T249" s="402"/>
      <c r="U249" s="402"/>
      <c r="V249" s="13"/>
    </row>
    <row r="250" spans="1:22" ht="36" x14ac:dyDescent="0.25">
      <c r="A250" s="483"/>
      <c r="B250" s="456"/>
      <c r="C250" s="481" t="s">
        <v>168</v>
      </c>
      <c r="D250" s="477" t="s">
        <v>169</v>
      </c>
      <c r="E250" s="175" t="s">
        <v>170</v>
      </c>
      <c r="F250" s="177" t="s">
        <v>171</v>
      </c>
      <c r="G250" s="163" t="s">
        <v>172</v>
      </c>
      <c r="H250" s="482" t="s">
        <v>173</v>
      </c>
      <c r="I250" s="485"/>
      <c r="J250" s="433">
        <v>4</v>
      </c>
      <c r="K250" s="279"/>
      <c r="L250" s="279"/>
      <c r="M250" s="418">
        <v>0</v>
      </c>
      <c r="N250" s="280"/>
      <c r="O250" s="280"/>
      <c r="P250" s="421">
        <f>ROUND(((M250/J250)*100),0)</f>
        <v>0</v>
      </c>
      <c r="Q250" s="422" t="str">
        <f t="shared" ref="Q250" si="44">IF(P250&lt;=84,"DEFICIENTE",IF(P250&lt;=89,"REGULAR",IF(P250&lt;=94,"BUENO","MUY BUENO")))</f>
        <v>DEFICIENTE</v>
      </c>
      <c r="R250" s="403"/>
      <c r="S250" s="403"/>
      <c r="T250" s="402"/>
      <c r="U250" s="402"/>
      <c r="V250" s="13"/>
    </row>
    <row r="251" spans="1:22" ht="48" x14ac:dyDescent="0.25">
      <c r="A251" s="483"/>
      <c r="B251" s="456"/>
      <c r="C251" s="481"/>
      <c r="D251" s="477"/>
      <c r="E251" s="175" t="s">
        <v>174</v>
      </c>
      <c r="F251" s="177" t="s">
        <v>175</v>
      </c>
      <c r="G251" s="163" t="s">
        <v>176</v>
      </c>
      <c r="H251" s="482"/>
      <c r="I251" s="485"/>
      <c r="J251" s="433"/>
      <c r="K251" s="279"/>
      <c r="L251" s="279"/>
      <c r="M251" s="418"/>
      <c r="N251" s="280"/>
      <c r="O251" s="280"/>
      <c r="P251" s="421"/>
      <c r="Q251" s="422"/>
      <c r="R251" s="403"/>
      <c r="S251" s="403"/>
      <c r="T251" s="402"/>
      <c r="U251" s="402"/>
      <c r="V251" s="13"/>
    </row>
    <row r="252" spans="1:22" ht="60" x14ac:dyDescent="0.25">
      <c r="A252" s="483"/>
      <c r="B252" s="456"/>
      <c r="C252" s="457" t="s">
        <v>177</v>
      </c>
      <c r="D252" s="480" t="s">
        <v>178</v>
      </c>
      <c r="E252" s="175" t="s">
        <v>179</v>
      </c>
      <c r="F252" s="177" t="s">
        <v>180</v>
      </c>
      <c r="G252" s="163" t="s">
        <v>176</v>
      </c>
      <c r="H252" s="459" t="s">
        <v>181</v>
      </c>
      <c r="I252" s="485"/>
      <c r="J252" s="433">
        <v>0</v>
      </c>
      <c r="K252" s="279"/>
      <c r="L252" s="279"/>
      <c r="M252" s="418">
        <v>0</v>
      </c>
      <c r="N252" s="280"/>
      <c r="O252" s="280"/>
      <c r="P252" s="421" t="e">
        <f>ROUND(((M252/J252)*100),0)</f>
        <v>#DIV/0!</v>
      </c>
      <c r="Q252" s="422" t="e">
        <f t="shared" ref="Q252" si="45">IF(P252&lt;=84,"DEFICIENTE",IF(P252&lt;=89,"REGULAR",IF(P252&lt;=94,"BUENO","MUY BUENO")))</f>
        <v>#DIV/0!</v>
      </c>
      <c r="R252" s="403"/>
      <c r="S252" s="403"/>
      <c r="T252" s="402"/>
      <c r="U252" s="402"/>
      <c r="V252" s="13"/>
    </row>
    <row r="253" spans="1:22" ht="36" x14ac:dyDescent="0.25">
      <c r="A253" s="483"/>
      <c r="B253" s="456"/>
      <c r="C253" s="457"/>
      <c r="D253" s="480"/>
      <c r="E253" s="175" t="s">
        <v>182</v>
      </c>
      <c r="F253" s="177" t="s">
        <v>183</v>
      </c>
      <c r="G253" s="163" t="s">
        <v>184</v>
      </c>
      <c r="H253" s="459"/>
      <c r="I253" s="485"/>
      <c r="J253" s="433"/>
      <c r="K253" s="279"/>
      <c r="L253" s="279"/>
      <c r="M253" s="418"/>
      <c r="N253" s="280"/>
      <c r="O253" s="280"/>
      <c r="P253" s="421"/>
      <c r="Q253" s="422"/>
      <c r="R253" s="399"/>
      <c r="S253" s="399"/>
      <c r="T253" s="401"/>
      <c r="U253" s="401"/>
      <c r="V253" s="13"/>
    </row>
    <row r="254" spans="1:22" ht="60" x14ac:dyDescent="0.25">
      <c r="A254" s="483" t="s">
        <v>15</v>
      </c>
      <c r="B254" s="475" t="s">
        <v>185</v>
      </c>
      <c r="C254" s="476" t="s">
        <v>186</v>
      </c>
      <c r="D254" s="477" t="s">
        <v>187</v>
      </c>
      <c r="E254" s="175" t="s">
        <v>188</v>
      </c>
      <c r="F254" s="178" t="s">
        <v>189</v>
      </c>
      <c r="G254" s="163" t="s">
        <v>190</v>
      </c>
      <c r="H254" s="478" t="s">
        <v>191</v>
      </c>
      <c r="I254" s="479" t="s">
        <v>99</v>
      </c>
      <c r="J254" s="439">
        <v>1</v>
      </c>
      <c r="K254" s="283"/>
      <c r="L254" s="283"/>
      <c r="M254" s="445">
        <v>0</v>
      </c>
      <c r="N254" s="288"/>
      <c r="O254" s="288"/>
      <c r="P254" s="421">
        <f>ROUND(((M254/J254)*100),0)</f>
        <v>0</v>
      </c>
      <c r="Q254" s="422" t="str">
        <f t="shared" ref="Q254" si="46">IF(P254&lt;=84,"DEFICIENTE",IF(P254&lt;=89,"REGULAR",IF(P254&lt;=94,"BUENO","MUY BUENO")))</f>
        <v>DEFICIENTE</v>
      </c>
      <c r="R254" s="398">
        <f>J254</f>
        <v>1</v>
      </c>
      <c r="S254" s="400">
        <f>M254</f>
        <v>0</v>
      </c>
      <c r="T254" s="398">
        <f>ROUND(((S254/R254)*100),0)</f>
        <v>0</v>
      </c>
      <c r="U254" s="398" t="str">
        <f>IF(T254&lt;=84,"DEFICIENTE",IF(T254&lt;=89,"REGULAR",IF(T254&lt;=94,"BUENO","MUY BUENO")))</f>
        <v>DEFICIENTE</v>
      </c>
      <c r="V254" s="13"/>
    </row>
    <row r="255" spans="1:22" ht="36" x14ac:dyDescent="0.25">
      <c r="A255" s="483"/>
      <c r="B255" s="475"/>
      <c r="C255" s="476"/>
      <c r="D255" s="477"/>
      <c r="E255" s="175" t="s">
        <v>192</v>
      </c>
      <c r="F255" s="178" t="s">
        <v>193</v>
      </c>
      <c r="G255" s="163" t="s">
        <v>194</v>
      </c>
      <c r="H255" s="478"/>
      <c r="I255" s="479"/>
      <c r="J255" s="439"/>
      <c r="K255" s="283"/>
      <c r="L255" s="283"/>
      <c r="M255" s="445"/>
      <c r="N255" s="288"/>
      <c r="O255" s="288"/>
      <c r="P255" s="421"/>
      <c r="Q255" s="422"/>
      <c r="R255" s="399"/>
      <c r="S255" s="401"/>
      <c r="T255" s="399"/>
      <c r="U255" s="399"/>
      <c r="V255" s="13"/>
    </row>
    <row r="256" spans="1:22" ht="60" x14ac:dyDescent="0.25">
      <c r="A256" s="483" t="s">
        <v>16</v>
      </c>
      <c r="B256" s="486" t="s">
        <v>195</v>
      </c>
      <c r="C256" s="179" t="s">
        <v>196</v>
      </c>
      <c r="D256" s="180" t="s">
        <v>197</v>
      </c>
      <c r="E256" s="175" t="s">
        <v>198</v>
      </c>
      <c r="F256" s="178" t="s">
        <v>199</v>
      </c>
      <c r="G256" s="181" t="s">
        <v>200</v>
      </c>
      <c r="H256" s="182" t="s">
        <v>100</v>
      </c>
      <c r="I256" s="485" t="s">
        <v>95</v>
      </c>
      <c r="J256" s="256">
        <v>0</v>
      </c>
      <c r="K256" s="279"/>
      <c r="L256" s="279"/>
      <c r="M256" s="164">
        <v>0</v>
      </c>
      <c r="N256" s="281"/>
      <c r="O256" s="281"/>
      <c r="P256" s="213" t="e">
        <f>ROUND(((M256/J256)*100),0)</f>
        <v>#DIV/0!</v>
      </c>
      <c r="Q256" s="164" t="e">
        <f t="shared" ref="Q256:Q259" si="47">IF(P256&lt;=84,"DEFICIENTE",IF(P256&lt;=89,"REGULAR",IF(P256&lt;=94,"BUENO","MUY BUENO")))</f>
        <v>#DIV/0!</v>
      </c>
      <c r="R256" s="398">
        <f>(J256+J257+J258)*40</f>
        <v>40</v>
      </c>
      <c r="S256" s="398">
        <f>(M256+M257+M258)*40</f>
        <v>0</v>
      </c>
      <c r="T256" s="398">
        <f>ROUND(((S256/R256)*100),0)</f>
        <v>0</v>
      </c>
      <c r="U256" s="398" t="str">
        <f>IF(T256&lt;=84,"DEFICIENTE",IF(T256&lt;=89,"REGULAR",IF(T256&lt;=94,"BUENO","MUY BUENO")))</f>
        <v>DEFICIENTE</v>
      </c>
      <c r="V256" s="13"/>
    </row>
    <row r="257" spans="1:22" ht="84" customHeight="1" x14ac:dyDescent="0.25">
      <c r="A257" s="483"/>
      <c r="B257" s="486"/>
      <c r="C257" s="183" t="s">
        <v>201</v>
      </c>
      <c r="D257" s="184" t="s">
        <v>202</v>
      </c>
      <c r="E257" s="175" t="s">
        <v>203</v>
      </c>
      <c r="F257" s="178" t="s">
        <v>204</v>
      </c>
      <c r="G257" s="181" t="s">
        <v>205</v>
      </c>
      <c r="H257" s="185" t="s">
        <v>101</v>
      </c>
      <c r="I257" s="485"/>
      <c r="J257" s="256">
        <v>0</v>
      </c>
      <c r="K257" s="279"/>
      <c r="L257" s="279"/>
      <c r="M257" s="164">
        <v>0</v>
      </c>
      <c r="N257" s="281"/>
      <c r="O257" s="281"/>
      <c r="P257" s="213" t="e">
        <f>ROUND(((M257/J257)*100),0)</f>
        <v>#DIV/0!</v>
      </c>
      <c r="Q257" s="164" t="e">
        <f t="shared" si="47"/>
        <v>#DIV/0!</v>
      </c>
      <c r="R257" s="403"/>
      <c r="S257" s="403"/>
      <c r="T257" s="403"/>
      <c r="U257" s="403"/>
      <c r="V257" s="13"/>
    </row>
    <row r="258" spans="1:22" ht="96" customHeight="1" x14ac:dyDescent="0.25">
      <c r="A258" s="483"/>
      <c r="B258" s="486"/>
      <c r="C258" s="179" t="s">
        <v>206</v>
      </c>
      <c r="D258" s="180" t="s">
        <v>207</v>
      </c>
      <c r="E258" s="175" t="s">
        <v>208</v>
      </c>
      <c r="F258" s="178" t="s">
        <v>209</v>
      </c>
      <c r="G258" s="181" t="s">
        <v>210</v>
      </c>
      <c r="H258" s="186" t="s">
        <v>211</v>
      </c>
      <c r="I258" s="485"/>
      <c r="J258" s="256">
        <v>1</v>
      </c>
      <c r="K258" s="279"/>
      <c r="L258" s="279"/>
      <c r="M258" s="269">
        <v>0</v>
      </c>
      <c r="N258" s="288"/>
      <c r="O258" s="288"/>
      <c r="P258" s="213">
        <f>ROUND(((M258/J258)*100),0)</f>
        <v>0</v>
      </c>
      <c r="Q258" s="164" t="str">
        <f t="shared" si="47"/>
        <v>DEFICIENTE</v>
      </c>
      <c r="R258" s="399"/>
      <c r="S258" s="399"/>
      <c r="T258" s="399"/>
      <c r="U258" s="399"/>
      <c r="V258" s="13"/>
    </row>
    <row r="259" spans="1:22" ht="36" x14ac:dyDescent="0.25">
      <c r="A259" s="483" t="s">
        <v>102</v>
      </c>
      <c r="B259" s="486" t="s">
        <v>212</v>
      </c>
      <c r="C259" s="476" t="s">
        <v>213</v>
      </c>
      <c r="D259" s="477" t="s">
        <v>214</v>
      </c>
      <c r="E259" s="175" t="s">
        <v>215</v>
      </c>
      <c r="F259" s="178" t="s">
        <v>216</v>
      </c>
      <c r="G259" s="163" t="s">
        <v>217</v>
      </c>
      <c r="H259" s="487" t="s">
        <v>103</v>
      </c>
      <c r="I259" s="488" t="s">
        <v>104</v>
      </c>
      <c r="J259" s="433">
        <v>0</v>
      </c>
      <c r="K259" s="279"/>
      <c r="L259" s="279"/>
      <c r="M259" s="422">
        <v>0</v>
      </c>
      <c r="N259" s="281"/>
      <c r="O259" s="281"/>
      <c r="P259" s="421" t="e">
        <f>ROUND(((M259/J259)*100),0)</f>
        <v>#DIV/0!</v>
      </c>
      <c r="Q259" s="422" t="e">
        <f t="shared" si="47"/>
        <v>#DIV/0!</v>
      </c>
      <c r="R259" s="404">
        <f>J259</f>
        <v>0</v>
      </c>
      <c r="S259" s="404">
        <f>M259</f>
        <v>0</v>
      </c>
      <c r="T259" s="404" t="e">
        <f>ROUND(((S259/R259)*100),0)</f>
        <v>#DIV/0!</v>
      </c>
      <c r="U259" s="404" t="e">
        <f>IF(T259&lt;=84,"DEFICIENTE",IF(T259&lt;=89,"REGULAR",IF(T259&lt;=94,"BUENO","MUY BUENO")))</f>
        <v>#DIV/0!</v>
      </c>
      <c r="V259" s="13"/>
    </row>
    <row r="260" spans="1:22" ht="36" x14ac:dyDescent="0.25">
      <c r="A260" s="483"/>
      <c r="B260" s="486"/>
      <c r="C260" s="476"/>
      <c r="D260" s="477"/>
      <c r="E260" s="175" t="s">
        <v>218</v>
      </c>
      <c r="F260" s="178" t="s">
        <v>219</v>
      </c>
      <c r="G260" s="163" t="s">
        <v>220</v>
      </c>
      <c r="H260" s="487"/>
      <c r="I260" s="488"/>
      <c r="J260" s="433"/>
      <c r="K260" s="279"/>
      <c r="L260" s="279"/>
      <c r="M260" s="422"/>
      <c r="N260" s="281"/>
      <c r="O260" s="281"/>
      <c r="P260" s="421"/>
      <c r="Q260" s="422"/>
      <c r="R260" s="405"/>
      <c r="S260" s="405"/>
      <c r="T260" s="405"/>
      <c r="U260" s="405"/>
      <c r="V260" s="13"/>
    </row>
    <row r="261" spans="1:22" ht="76.5" x14ac:dyDescent="0.25">
      <c r="A261" s="483"/>
      <c r="B261" s="486"/>
      <c r="C261" s="179" t="s">
        <v>221</v>
      </c>
      <c r="D261" s="180" t="s">
        <v>222</v>
      </c>
      <c r="E261" s="187" t="s">
        <v>223</v>
      </c>
      <c r="F261" s="178" t="s">
        <v>224</v>
      </c>
      <c r="G261" s="181" t="s">
        <v>225</v>
      </c>
      <c r="H261" s="188" t="s">
        <v>105</v>
      </c>
      <c r="I261" s="488"/>
      <c r="J261" s="239">
        <v>3</v>
      </c>
      <c r="K261" s="279"/>
      <c r="L261" s="279"/>
      <c r="M261" s="164">
        <v>0</v>
      </c>
      <c r="N261" s="281"/>
      <c r="O261" s="281"/>
      <c r="P261" s="213">
        <f>ROUND(((M261/J261)*100),0)</f>
        <v>0</v>
      </c>
      <c r="Q261" s="164" t="str">
        <f t="shared" ref="Q261" si="48">IF(P261&lt;=84,"DEFICIENTE",IF(P261&lt;=89,"REGULAR",IF(P261&lt;=94,"BUENO","MUY BUENO")))</f>
        <v>DEFICIENTE</v>
      </c>
      <c r="R261" s="406"/>
      <c r="S261" s="406"/>
      <c r="T261" s="406"/>
      <c r="U261" s="406"/>
      <c r="V261" s="13"/>
    </row>
    <row r="262" spans="1:22" ht="16.5" x14ac:dyDescent="0.25">
      <c r="A262" s="189" t="s">
        <v>106</v>
      </c>
      <c r="B262" s="190"/>
      <c r="C262" s="191"/>
      <c r="D262" s="192"/>
      <c r="E262" s="193"/>
      <c r="F262" s="194"/>
      <c r="G262" s="195"/>
      <c r="H262" s="195"/>
      <c r="I262" s="196"/>
      <c r="J262" s="169"/>
      <c r="K262" s="277"/>
      <c r="L262" s="277"/>
      <c r="M262" s="164"/>
      <c r="N262" s="281"/>
      <c r="O262" s="281"/>
      <c r="P262" s="165"/>
      <c r="Q262" s="164"/>
      <c r="R262" s="197"/>
      <c r="S262" s="197"/>
      <c r="T262" s="197"/>
      <c r="U262" s="197"/>
      <c r="V262" s="13"/>
    </row>
    <row r="263" spans="1:22" ht="28.5" x14ac:dyDescent="0.25">
      <c r="A263" s="441" t="s">
        <v>226</v>
      </c>
      <c r="B263" s="442" t="s">
        <v>107</v>
      </c>
      <c r="C263" s="198" t="s">
        <v>227</v>
      </c>
      <c r="D263" s="199" t="s">
        <v>108</v>
      </c>
      <c r="E263" s="200" t="s">
        <v>228</v>
      </c>
      <c r="F263" s="201" t="s">
        <v>229</v>
      </c>
      <c r="G263" s="202" t="s">
        <v>94</v>
      </c>
      <c r="H263" s="203" t="s">
        <v>94</v>
      </c>
      <c r="I263" s="443" t="s">
        <v>109</v>
      </c>
      <c r="J263" s="239">
        <v>830</v>
      </c>
      <c r="K263" s="279"/>
      <c r="L263" s="279"/>
      <c r="M263" s="248">
        <v>847</v>
      </c>
      <c r="N263" s="280"/>
      <c r="O263" s="280"/>
      <c r="P263" s="165">
        <f>ROUND(((M263/J263)*100),0)</f>
        <v>102</v>
      </c>
      <c r="Q263" s="164" t="str">
        <f>IF(P263&lt;=84,"DEFICIENTE",IF(P263&lt;=89,"REGULAR",IF(P263&lt;=94,"BUENO","MUY BUENO")))</f>
        <v>MUY BUENO</v>
      </c>
      <c r="R263" s="204">
        <f>J263</f>
        <v>830</v>
      </c>
      <c r="S263" s="204">
        <f>M263</f>
        <v>847</v>
      </c>
      <c r="T263" s="204">
        <f>ROUND(((S263/R263)*100),0)</f>
        <v>102</v>
      </c>
      <c r="U263" s="204" t="str">
        <f>IF(T263&lt;=84,"DEFICIENTE",IF(T263&lt;=89,"REGULAR",IF(T263&lt;=94,"BUENO","MUY BUENO")))</f>
        <v>MUY BUENO</v>
      </c>
      <c r="V263" s="13"/>
    </row>
    <row r="264" spans="1:22" x14ac:dyDescent="0.25">
      <c r="A264" s="441"/>
      <c r="B264" s="442"/>
      <c r="C264" s="484" t="s">
        <v>230</v>
      </c>
      <c r="D264" s="492" t="s">
        <v>110</v>
      </c>
      <c r="E264" s="236" t="s">
        <v>231</v>
      </c>
      <c r="F264" s="235" t="s">
        <v>232</v>
      </c>
      <c r="G264" s="205" t="s">
        <v>17</v>
      </c>
      <c r="H264" s="493" t="s">
        <v>111</v>
      </c>
      <c r="I264" s="443"/>
      <c r="J264" s="239">
        <v>4</v>
      </c>
      <c r="K264" s="279"/>
      <c r="L264" s="279"/>
      <c r="M264" s="248">
        <v>4</v>
      </c>
      <c r="N264" s="280"/>
      <c r="O264" s="280"/>
      <c r="P264" s="165">
        <f>ROUND(((M264/J264)*100),0)</f>
        <v>100</v>
      </c>
      <c r="Q264" s="164" t="str">
        <f>IF(P264&lt;=84,"DEFICIENTE",IF(P264&lt;=89,"REGULAR",IF(P264&lt;=94,"BUENO","MUY BUENO")))</f>
        <v>MUY BUENO</v>
      </c>
      <c r="R264" s="404">
        <f>J264</f>
        <v>4</v>
      </c>
      <c r="S264" s="404">
        <f>M264</f>
        <v>4</v>
      </c>
      <c r="T264" s="404">
        <f>ROUND(((S264/R264)*100),0)</f>
        <v>100</v>
      </c>
      <c r="U264" s="404" t="str">
        <f>IF(T264&lt;=84,"DEFICIENTE",IF(T264&lt;=89,"REGULAR",IF(T264&lt;=94,"BUENO","MUY BUENO")))</f>
        <v>MUY BUENO</v>
      </c>
      <c r="V264" s="13"/>
    </row>
    <row r="265" spans="1:22" ht="24" x14ac:dyDescent="0.25">
      <c r="A265" s="441"/>
      <c r="B265" s="442"/>
      <c r="C265" s="484"/>
      <c r="D265" s="492"/>
      <c r="E265" s="236" t="s">
        <v>233</v>
      </c>
      <c r="F265" s="235" t="s">
        <v>234</v>
      </c>
      <c r="G265" s="205" t="s">
        <v>17</v>
      </c>
      <c r="H265" s="493"/>
      <c r="I265" s="443"/>
      <c r="J265" s="239">
        <v>2</v>
      </c>
      <c r="K265" s="279"/>
      <c r="L265" s="279"/>
      <c r="M265" s="248">
        <v>2</v>
      </c>
      <c r="N265" s="280"/>
      <c r="O265" s="280"/>
      <c r="P265" s="165">
        <f>ROUND(((M265/J265)*100),0)</f>
        <v>100</v>
      </c>
      <c r="Q265" s="164" t="str">
        <f>IF(P265&lt;=84,"DEFICIENTE",IF(P265&lt;=89,"REGULAR",IF(P265&lt;=94,"BUENO","MUY BUENO")))</f>
        <v>MUY BUENO</v>
      </c>
      <c r="R265" s="405"/>
      <c r="S265" s="405"/>
      <c r="T265" s="405"/>
      <c r="U265" s="405"/>
      <c r="V265" s="13"/>
    </row>
    <row r="266" spans="1:22" ht="36" x14ac:dyDescent="0.25">
      <c r="A266" s="441"/>
      <c r="B266" s="442"/>
      <c r="C266" s="484"/>
      <c r="D266" s="492"/>
      <c r="E266" s="236" t="s">
        <v>235</v>
      </c>
      <c r="F266" s="235" t="s">
        <v>236</v>
      </c>
      <c r="G266" s="205" t="s">
        <v>17</v>
      </c>
      <c r="H266" s="493"/>
      <c r="I266" s="443"/>
      <c r="J266" s="239">
        <v>1</v>
      </c>
      <c r="K266" s="279"/>
      <c r="L266" s="279"/>
      <c r="M266" s="248">
        <v>1</v>
      </c>
      <c r="N266" s="280"/>
      <c r="O266" s="280"/>
      <c r="P266" s="165">
        <f>ROUND(((M266/J266)*100),0)</f>
        <v>100</v>
      </c>
      <c r="Q266" s="164" t="str">
        <f>IF(P266&lt;=84,"DEFICIENTE",IF(P266&lt;=89,"REGULAR",IF(P266&lt;=94,"BUENO","MUY BUENO")))</f>
        <v>MUY BUENO</v>
      </c>
      <c r="R266" s="405"/>
      <c r="S266" s="405"/>
      <c r="T266" s="405"/>
      <c r="U266" s="405"/>
      <c r="V266" s="13"/>
    </row>
    <row r="267" spans="1:22" ht="36" x14ac:dyDescent="0.25">
      <c r="A267" s="441"/>
      <c r="B267" s="442"/>
      <c r="C267" s="484"/>
      <c r="D267" s="492"/>
      <c r="E267" s="236" t="s">
        <v>237</v>
      </c>
      <c r="F267" s="235" t="s">
        <v>238</v>
      </c>
      <c r="G267" s="205" t="s">
        <v>17</v>
      </c>
      <c r="H267" s="493"/>
      <c r="I267" s="443"/>
      <c r="J267" s="239">
        <v>1</v>
      </c>
      <c r="K267" s="279"/>
      <c r="L267" s="279"/>
      <c r="M267" s="248">
        <v>0</v>
      </c>
      <c r="N267" s="280"/>
      <c r="O267" s="280"/>
      <c r="P267" s="165">
        <f>ROUND(((M267/J267)*100),0)</f>
        <v>0</v>
      </c>
      <c r="Q267" s="164" t="str">
        <f>IF(P267&lt;=84,"DEFICIENTE",IF(P267&lt;=89,"REGULAR",IF(P267&lt;=94,"BUENO","MUY BUENO")))</f>
        <v>DEFICIENTE</v>
      </c>
      <c r="R267" s="406"/>
      <c r="S267" s="406"/>
      <c r="T267" s="406"/>
      <c r="U267" s="406"/>
      <c r="V267" s="13"/>
    </row>
    <row r="268" spans="1:22" ht="18.75" x14ac:dyDescent="0.25">
      <c r="A268" s="436" t="s">
        <v>115</v>
      </c>
      <c r="B268" s="437"/>
      <c r="C268" s="437"/>
      <c r="D268" s="437"/>
      <c r="E268" s="437"/>
      <c r="F268" s="437"/>
      <c r="G268" s="437"/>
      <c r="H268" s="437"/>
      <c r="I268" s="437"/>
      <c r="J268" s="437"/>
      <c r="K268" s="437"/>
      <c r="L268" s="437"/>
      <c r="M268" s="437"/>
      <c r="N268" s="437"/>
      <c r="O268" s="437"/>
      <c r="P268" s="437"/>
      <c r="Q268" s="437"/>
      <c r="R268" s="437"/>
      <c r="S268" s="437"/>
      <c r="T268" s="437"/>
      <c r="U268" s="438"/>
      <c r="V268" s="13"/>
    </row>
    <row r="269" spans="1:22" x14ac:dyDescent="0.25">
      <c r="A269" s="210" t="s">
        <v>91</v>
      </c>
      <c r="B269" s="207"/>
      <c r="C269" s="207"/>
      <c r="D269" s="207"/>
      <c r="E269" s="207"/>
      <c r="F269" s="207"/>
      <c r="G269" s="207"/>
      <c r="H269" s="207"/>
      <c r="I269" s="207"/>
      <c r="J269" s="207"/>
      <c r="K269" s="207"/>
      <c r="L269" s="207"/>
      <c r="M269" s="207"/>
      <c r="N269" s="207"/>
      <c r="O269" s="207"/>
      <c r="P269" s="207"/>
      <c r="Q269" s="207"/>
      <c r="R269" s="208"/>
      <c r="S269" s="208"/>
      <c r="T269" s="209"/>
      <c r="U269" s="208"/>
      <c r="V269" s="13"/>
    </row>
    <row r="270" spans="1:22" ht="24" x14ac:dyDescent="0.25">
      <c r="A270" s="455" t="s">
        <v>12</v>
      </c>
      <c r="B270" s="456" t="s">
        <v>92</v>
      </c>
      <c r="C270" s="457" t="s">
        <v>150</v>
      </c>
      <c r="D270" s="458" t="s">
        <v>93</v>
      </c>
      <c r="E270" s="161" t="s">
        <v>151</v>
      </c>
      <c r="F270" s="162" t="s">
        <v>152</v>
      </c>
      <c r="G270" s="163" t="s">
        <v>153</v>
      </c>
      <c r="H270" s="459" t="s">
        <v>94</v>
      </c>
      <c r="I270" s="460" t="s">
        <v>95</v>
      </c>
      <c r="J270" s="240">
        <v>82</v>
      </c>
      <c r="K270" s="240"/>
      <c r="L270" s="240"/>
      <c r="M270" s="248">
        <v>87</v>
      </c>
      <c r="N270" s="280"/>
      <c r="O270" s="280"/>
      <c r="P270" s="165">
        <f>ROUND(((M270/J270)*100),0)</f>
        <v>106</v>
      </c>
      <c r="Q270" s="164" t="str">
        <f>IF(P270&lt;=84,"DEFICIENTE",IF(P270&lt;=89,"REGULAR",IF(P270&lt;=94,"BUENO","MUY BUENO")))</f>
        <v>MUY BUENO</v>
      </c>
      <c r="R270" s="407">
        <f>J270</f>
        <v>82</v>
      </c>
      <c r="S270" s="410">
        <f>M270</f>
        <v>87</v>
      </c>
      <c r="T270" s="410">
        <f>ROUND(((S270/R270)*100),0)</f>
        <v>106</v>
      </c>
      <c r="U270" s="410" t="str">
        <f>IF(T270&lt;=84,"DEFICIENTE",IF(T270&lt;=89,"REGULAR",IF(T270&lt;=94,"BUENO","MUY BUENO")))</f>
        <v>MUY BUENO</v>
      </c>
      <c r="V270" s="13"/>
    </row>
    <row r="271" spans="1:22" ht="48" x14ac:dyDescent="0.25">
      <c r="A271" s="455"/>
      <c r="B271" s="456"/>
      <c r="C271" s="457"/>
      <c r="D271" s="458"/>
      <c r="E271" s="166" t="s">
        <v>154</v>
      </c>
      <c r="F271" s="167" t="s">
        <v>142</v>
      </c>
      <c r="G271" s="168" t="s">
        <v>153</v>
      </c>
      <c r="H271" s="459"/>
      <c r="I271" s="460"/>
      <c r="J271" s="169"/>
      <c r="K271" s="277"/>
      <c r="L271" s="277"/>
      <c r="M271" s="170"/>
      <c r="N271" s="170"/>
      <c r="O271" s="170"/>
      <c r="P271" s="171"/>
      <c r="Q271" s="170"/>
      <c r="R271" s="408"/>
      <c r="S271" s="411"/>
      <c r="T271" s="411"/>
      <c r="U271" s="411"/>
      <c r="V271" s="13"/>
    </row>
    <row r="272" spans="1:22" ht="48" x14ac:dyDescent="0.25">
      <c r="A272" s="455"/>
      <c r="B272" s="456"/>
      <c r="C272" s="481" t="s">
        <v>155</v>
      </c>
      <c r="D272" s="489" t="s">
        <v>96</v>
      </c>
      <c r="E272" s="172" t="s">
        <v>143</v>
      </c>
      <c r="F272" s="173" t="s">
        <v>144</v>
      </c>
      <c r="G272" s="174" t="s">
        <v>145</v>
      </c>
      <c r="H272" s="482" t="s">
        <v>94</v>
      </c>
      <c r="I272" s="460"/>
      <c r="J272" s="169"/>
      <c r="K272" s="277"/>
      <c r="L272" s="277"/>
      <c r="M272" s="170"/>
      <c r="N272" s="170"/>
      <c r="O272" s="170"/>
      <c r="P272" s="171"/>
      <c r="Q272" s="170"/>
      <c r="R272" s="408"/>
      <c r="S272" s="411"/>
      <c r="T272" s="411"/>
      <c r="U272" s="411"/>
      <c r="V272" s="13"/>
    </row>
    <row r="273" spans="1:22" ht="36" x14ac:dyDescent="0.25">
      <c r="A273" s="455"/>
      <c r="B273" s="456"/>
      <c r="C273" s="481"/>
      <c r="D273" s="489"/>
      <c r="E273" s="172" t="s">
        <v>146</v>
      </c>
      <c r="F273" s="173" t="s">
        <v>147</v>
      </c>
      <c r="G273" s="174" t="s">
        <v>145</v>
      </c>
      <c r="H273" s="482"/>
      <c r="I273" s="460"/>
      <c r="J273" s="169"/>
      <c r="K273" s="277"/>
      <c r="L273" s="277"/>
      <c r="M273" s="170"/>
      <c r="N273" s="170"/>
      <c r="O273" s="170"/>
      <c r="P273" s="171"/>
      <c r="Q273" s="170"/>
      <c r="R273" s="408"/>
      <c r="S273" s="411"/>
      <c r="T273" s="411"/>
      <c r="U273" s="411"/>
      <c r="V273" s="13"/>
    </row>
    <row r="274" spans="1:22" ht="48" x14ac:dyDescent="0.25">
      <c r="A274" s="455"/>
      <c r="B274" s="456"/>
      <c r="C274" s="481"/>
      <c r="D274" s="489"/>
      <c r="E274" s="175" t="s">
        <v>148</v>
      </c>
      <c r="F274" s="176" t="s">
        <v>149</v>
      </c>
      <c r="G274" s="163" t="s">
        <v>145</v>
      </c>
      <c r="H274" s="482"/>
      <c r="I274" s="460"/>
      <c r="J274" s="239">
        <v>5</v>
      </c>
      <c r="K274" s="279"/>
      <c r="L274" s="279"/>
      <c r="M274" s="248">
        <v>0</v>
      </c>
      <c r="N274" s="280"/>
      <c r="O274" s="280"/>
      <c r="P274" s="213">
        <f>ROUND(((M274/J274)*100),0)</f>
        <v>0</v>
      </c>
      <c r="Q274" s="164" t="str">
        <f>IF(P274&lt;=84,"DEFICIENTE",IF(P274&lt;=89,"REGULAR",IF(P274&lt;=94,"BUENO","MUY BUENO")))</f>
        <v>DEFICIENTE</v>
      </c>
      <c r="R274" s="409"/>
      <c r="S274" s="412"/>
      <c r="T274" s="412"/>
      <c r="U274" s="412"/>
      <c r="V274" s="13"/>
    </row>
    <row r="275" spans="1:22" ht="24" x14ac:dyDescent="0.25">
      <c r="A275" s="483" t="s">
        <v>14</v>
      </c>
      <c r="B275" s="456" t="s">
        <v>156</v>
      </c>
      <c r="C275" s="484" t="s">
        <v>157</v>
      </c>
      <c r="D275" s="458" t="s">
        <v>158</v>
      </c>
      <c r="E275" s="175" t="s">
        <v>159</v>
      </c>
      <c r="F275" s="177" t="s">
        <v>160</v>
      </c>
      <c r="G275" s="163" t="s">
        <v>161</v>
      </c>
      <c r="H275" s="459" t="s">
        <v>97</v>
      </c>
      <c r="I275" s="485" t="s">
        <v>98</v>
      </c>
      <c r="J275" s="416">
        <v>4</v>
      </c>
      <c r="K275" s="273"/>
      <c r="L275" s="273"/>
      <c r="M275" s="418">
        <v>0</v>
      </c>
      <c r="N275" s="528"/>
      <c r="O275" s="528"/>
      <c r="P275" s="434">
        <f>ROUND(((M275/J275)*100),0)</f>
        <v>0</v>
      </c>
      <c r="Q275" s="422" t="str">
        <f t="shared" ref="Q275" si="49">IF(P275&lt;=84,"DEFICIENTE",IF(P275&lt;=89,"REGULAR",IF(P275&lt;=94,"BUENO","MUY BUENO")))</f>
        <v>DEFICIENTE</v>
      </c>
      <c r="R275" s="398">
        <f>J275</f>
        <v>4</v>
      </c>
      <c r="S275" s="398">
        <f>M275</f>
        <v>0</v>
      </c>
      <c r="T275" s="400">
        <f>ROUND(((S275/R275)*100),0)</f>
        <v>0</v>
      </c>
      <c r="U275" s="400" t="str">
        <f>IF(T275&lt;=84,"DEFICIENTE",IF(T275&lt;=89,"REGULAR",IF(T275&lt;=94,"BUENO","MUY BUENO")))</f>
        <v>DEFICIENTE</v>
      </c>
      <c r="V275" s="13"/>
    </row>
    <row r="276" spans="1:22" ht="36" x14ac:dyDescent="0.25">
      <c r="A276" s="483"/>
      <c r="B276" s="456"/>
      <c r="C276" s="484"/>
      <c r="D276" s="458"/>
      <c r="E276" s="175" t="s">
        <v>162</v>
      </c>
      <c r="F276" s="177" t="s">
        <v>163</v>
      </c>
      <c r="G276" s="163" t="s">
        <v>164</v>
      </c>
      <c r="H276" s="459"/>
      <c r="I276" s="485"/>
      <c r="J276" s="447"/>
      <c r="K276" s="274"/>
      <c r="L276" s="274"/>
      <c r="M276" s="418"/>
      <c r="N276" s="531"/>
      <c r="O276" s="531"/>
      <c r="P276" s="435"/>
      <c r="Q276" s="422"/>
      <c r="R276" s="403"/>
      <c r="S276" s="403"/>
      <c r="T276" s="402"/>
      <c r="U276" s="402"/>
      <c r="V276" s="13"/>
    </row>
    <row r="277" spans="1:22" ht="36" x14ac:dyDescent="0.25">
      <c r="A277" s="483"/>
      <c r="B277" s="456"/>
      <c r="C277" s="484"/>
      <c r="D277" s="458"/>
      <c r="E277" s="175" t="s">
        <v>165</v>
      </c>
      <c r="F277" s="177" t="s">
        <v>166</v>
      </c>
      <c r="G277" s="163" t="s">
        <v>167</v>
      </c>
      <c r="H277" s="459"/>
      <c r="I277" s="485"/>
      <c r="J277" s="417"/>
      <c r="K277" s="275"/>
      <c r="L277" s="275"/>
      <c r="M277" s="418"/>
      <c r="N277" s="531"/>
      <c r="O277" s="531"/>
      <c r="P277" s="435"/>
      <c r="Q277" s="422"/>
      <c r="R277" s="403"/>
      <c r="S277" s="403"/>
      <c r="T277" s="402"/>
      <c r="U277" s="402"/>
      <c r="V277" s="13"/>
    </row>
    <row r="278" spans="1:22" ht="36" x14ac:dyDescent="0.25">
      <c r="A278" s="483"/>
      <c r="B278" s="456"/>
      <c r="C278" s="481" t="s">
        <v>168</v>
      </c>
      <c r="D278" s="477" t="s">
        <v>169</v>
      </c>
      <c r="E278" s="175" t="s">
        <v>170</v>
      </c>
      <c r="F278" s="177" t="s">
        <v>171</v>
      </c>
      <c r="G278" s="163" t="s">
        <v>172</v>
      </c>
      <c r="H278" s="482" t="s">
        <v>173</v>
      </c>
      <c r="I278" s="485"/>
      <c r="J278" s="433">
        <v>4</v>
      </c>
      <c r="K278" s="279"/>
      <c r="L278" s="279"/>
      <c r="M278" s="418">
        <v>0</v>
      </c>
      <c r="N278" s="280"/>
      <c r="O278" s="280"/>
      <c r="P278" s="421">
        <f>ROUND(((M278/J278)*100),0)</f>
        <v>0</v>
      </c>
      <c r="Q278" s="422" t="str">
        <f t="shared" ref="Q278" si="50">IF(P278&lt;=84,"DEFICIENTE",IF(P278&lt;=89,"REGULAR",IF(P278&lt;=94,"BUENO","MUY BUENO")))</f>
        <v>DEFICIENTE</v>
      </c>
      <c r="R278" s="403"/>
      <c r="S278" s="403"/>
      <c r="T278" s="402"/>
      <c r="U278" s="402"/>
      <c r="V278" s="13"/>
    </row>
    <row r="279" spans="1:22" ht="48" x14ac:dyDescent="0.25">
      <c r="A279" s="483"/>
      <c r="B279" s="456"/>
      <c r="C279" s="481"/>
      <c r="D279" s="477"/>
      <c r="E279" s="175" t="s">
        <v>174</v>
      </c>
      <c r="F279" s="177" t="s">
        <v>175</v>
      </c>
      <c r="G279" s="163" t="s">
        <v>176</v>
      </c>
      <c r="H279" s="482"/>
      <c r="I279" s="485"/>
      <c r="J279" s="433"/>
      <c r="K279" s="279"/>
      <c r="L279" s="279"/>
      <c r="M279" s="418"/>
      <c r="N279" s="280"/>
      <c r="O279" s="280"/>
      <c r="P279" s="421"/>
      <c r="Q279" s="422"/>
      <c r="R279" s="403"/>
      <c r="S279" s="403"/>
      <c r="T279" s="402"/>
      <c r="U279" s="402"/>
      <c r="V279" s="13"/>
    </row>
    <row r="280" spans="1:22" ht="60" x14ac:dyDescent="0.25">
      <c r="A280" s="483"/>
      <c r="B280" s="456"/>
      <c r="C280" s="457" t="s">
        <v>177</v>
      </c>
      <c r="D280" s="480" t="s">
        <v>178</v>
      </c>
      <c r="E280" s="175" t="s">
        <v>179</v>
      </c>
      <c r="F280" s="177" t="s">
        <v>180</v>
      </c>
      <c r="G280" s="163" t="s">
        <v>176</v>
      </c>
      <c r="H280" s="459" t="s">
        <v>181</v>
      </c>
      <c r="I280" s="485"/>
      <c r="J280" s="433">
        <v>0</v>
      </c>
      <c r="K280" s="279"/>
      <c r="L280" s="279"/>
      <c r="M280" s="418">
        <v>0</v>
      </c>
      <c r="N280" s="280"/>
      <c r="O280" s="280"/>
      <c r="P280" s="421" t="e">
        <f>ROUND(((M280/J280)*100),0)</f>
        <v>#DIV/0!</v>
      </c>
      <c r="Q280" s="422" t="e">
        <f t="shared" ref="Q280:Q282" si="51">IF(P280&lt;=84,"DEFICIENTE",IF(P280&lt;=89,"REGULAR",IF(P280&lt;=94,"BUENO","MUY BUENO")))</f>
        <v>#DIV/0!</v>
      </c>
      <c r="R280" s="403"/>
      <c r="S280" s="403"/>
      <c r="T280" s="402"/>
      <c r="U280" s="402"/>
      <c r="V280" s="13"/>
    </row>
    <row r="281" spans="1:22" ht="36" x14ac:dyDescent="0.25">
      <c r="A281" s="483"/>
      <c r="B281" s="456"/>
      <c r="C281" s="457"/>
      <c r="D281" s="480"/>
      <c r="E281" s="175" t="s">
        <v>182</v>
      </c>
      <c r="F281" s="177" t="s">
        <v>183</v>
      </c>
      <c r="G281" s="163" t="s">
        <v>184</v>
      </c>
      <c r="H281" s="459"/>
      <c r="I281" s="485"/>
      <c r="J281" s="433"/>
      <c r="K281" s="279"/>
      <c r="L281" s="279"/>
      <c r="M281" s="418"/>
      <c r="N281" s="280"/>
      <c r="O281" s="280"/>
      <c r="P281" s="421"/>
      <c r="Q281" s="422"/>
      <c r="R281" s="399"/>
      <c r="S281" s="399"/>
      <c r="T281" s="401"/>
      <c r="U281" s="401"/>
      <c r="V281" s="13"/>
    </row>
    <row r="282" spans="1:22" ht="60" x14ac:dyDescent="0.25">
      <c r="A282" s="483" t="s">
        <v>15</v>
      </c>
      <c r="B282" s="475" t="s">
        <v>185</v>
      </c>
      <c r="C282" s="476" t="s">
        <v>186</v>
      </c>
      <c r="D282" s="477" t="s">
        <v>187</v>
      </c>
      <c r="E282" s="175" t="s">
        <v>188</v>
      </c>
      <c r="F282" s="178" t="s">
        <v>189</v>
      </c>
      <c r="G282" s="163" t="s">
        <v>190</v>
      </c>
      <c r="H282" s="478" t="s">
        <v>191</v>
      </c>
      <c r="I282" s="479" t="s">
        <v>99</v>
      </c>
      <c r="J282" s="433">
        <v>1</v>
      </c>
      <c r="K282" s="279"/>
      <c r="L282" s="279"/>
      <c r="M282" s="445">
        <v>0</v>
      </c>
      <c r="N282" s="288"/>
      <c r="O282" s="288"/>
      <c r="P282" s="421">
        <f>ROUND(((M282/J282)*100),0)</f>
        <v>0</v>
      </c>
      <c r="Q282" s="422" t="str">
        <f t="shared" si="51"/>
        <v>DEFICIENTE</v>
      </c>
      <c r="R282" s="400">
        <f>J282</f>
        <v>1</v>
      </c>
      <c r="S282" s="400">
        <f>M282</f>
        <v>0</v>
      </c>
      <c r="T282" s="398">
        <f>ROUND(((S282/R282)*100),0)</f>
        <v>0</v>
      </c>
      <c r="U282" s="398" t="str">
        <f>IF(T282&lt;=84,"DEFICIENTE",IF(T282&lt;=89,"REGULAR",IF(T282&lt;=94,"BUENO","MUY BUENO")))</f>
        <v>DEFICIENTE</v>
      </c>
      <c r="V282" s="13"/>
    </row>
    <row r="283" spans="1:22" ht="36" x14ac:dyDescent="0.25">
      <c r="A283" s="483"/>
      <c r="B283" s="475"/>
      <c r="C283" s="476"/>
      <c r="D283" s="477"/>
      <c r="E283" s="175" t="s">
        <v>192</v>
      </c>
      <c r="F283" s="178" t="s">
        <v>193</v>
      </c>
      <c r="G283" s="163" t="s">
        <v>194</v>
      </c>
      <c r="H283" s="478"/>
      <c r="I283" s="479"/>
      <c r="J283" s="433"/>
      <c r="K283" s="279"/>
      <c r="L283" s="279"/>
      <c r="M283" s="445"/>
      <c r="N283" s="288"/>
      <c r="O283" s="288"/>
      <c r="P283" s="421"/>
      <c r="Q283" s="422"/>
      <c r="R283" s="401"/>
      <c r="S283" s="401"/>
      <c r="T283" s="399"/>
      <c r="U283" s="399"/>
      <c r="V283" s="13"/>
    </row>
    <row r="284" spans="1:22" ht="60" x14ac:dyDescent="0.25">
      <c r="A284" s="483" t="s">
        <v>16</v>
      </c>
      <c r="B284" s="486" t="s">
        <v>195</v>
      </c>
      <c r="C284" s="179" t="s">
        <v>196</v>
      </c>
      <c r="D284" s="180" t="s">
        <v>197</v>
      </c>
      <c r="E284" s="175" t="s">
        <v>198</v>
      </c>
      <c r="F284" s="178" t="s">
        <v>199</v>
      </c>
      <c r="G284" s="181" t="s">
        <v>200</v>
      </c>
      <c r="H284" s="182" t="s">
        <v>100</v>
      </c>
      <c r="I284" s="485" t="s">
        <v>95</v>
      </c>
      <c r="J284" s="245">
        <v>0</v>
      </c>
      <c r="K284" s="279"/>
      <c r="L284" s="279"/>
      <c r="M284" s="164">
        <v>0</v>
      </c>
      <c r="N284" s="281"/>
      <c r="O284" s="281"/>
      <c r="P284" s="213" t="e">
        <f>ROUND(((M284/J284)*100),0)</f>
        <v>#DIV/0!</v>
      </c>
      <c r="Q284" s="164" t="e">
        <f t="shared" ref="Q284:Q287" si="52">IF(P284&lt;=84,"DEFICIENTE",IF(P284&lt;=89,"REGULAR",IF(P284&lt;=94,"BUENO","MUY BUENO")))</f>
        <v>#DIV/0!</v>
      </c>
      <c r="R284" s="398">
        <f>(J284+J285+J286)*40</f>
        <v>0</v>
      </c>
      <c r="S284" s="398">
        <f>(M284+M285+M286)*40</f>
        <v>0</v>
      </c>
      <c r="T284" s="398" t="e">
        <f>ROUND(((S284/R284)*100),0)</f>
        <v>#DIV/0!</v>
      </c>
      <c r="U284" s="398" t="e">
        <f>IF(T284&lt;=84,"DEFICIENTE",IF(T284&lt;=89,"REGULAR",IF(T284&lt;=94,"BUENO","MUY BUENO")))</f>
        <v>#DIV/0!</v>
      </c>
      <c r="V284" s="13"/>
    </row>
    <row r="285" spans="1:22" ht="84" customHeight="1" x14ac:dyDescent="0.25">
      <c r="A285" s="483"/>
      <c r="B285" s="486"/>
      <c r="C285" s="183" t="s">
        <v>201</v>
      </c>
      <c r="D285" s="184" t="s">
        <v>202</v>
      </c>
      <c r="E285" s="175" t="s">
        <v>203</v>
      </c>
      <c r="F285" s="178" t="s">
        <v>204</v>
      </c>
      <c r="G285" s="181" t="s">
        <v>205</v>
      </c>
      <c r="H285" s="185" t="s">
        <v>101</v>
      </c>
      <c r="I285" s="485"/>
      <c r="J285" s="245">
        <v>0</v>
      </c>
      <c r="K285" s="279"/>
      <c r="L285" s="279"/>
      <c r="M285" s="164">
        <v>0</v>
      </c>
      <c r="N285" s="281"/>
      <c r="O285" s="281"/>
      <c r="P285" s="213" t="e">
        <f>ROUND(((M285/J285)*100),0)</f>
        <v>#DIV/0!</v>
      </c>
      <c r="Q285" s="164" t="e">
        <f t="shared" si="52"/>
        <v>#DIV/0!</v>
      </c>
      <c r="R285" s="403"/>
      <c r="S285" s="403"/>
      <c r="T285" s="403"/>
      <c r="U285" s="403"/>
      <c r="V285" s="13"/>
    </row>
    <row r="286" spans="1:22" ht="96" customHeight="1" x14ac:dyDescent="0.25">
      <c r="A286" s="483"/>
      <c r="B286" s="486"/>
      <c r="C286" s="179" t="s">
        <v>206</v>
      </c>
      <c r="D286" s="180" t="s">
        <v>207</v>
      </c>
      <c r="E286" s="175" t="s">
        <v>208</v>
      </c>
      <c r="F286" s="178" t="s">
        <v>209</v>
      </c>
      <c r="G286" s="181" t="s">
        <v>210</v>
      </c>
      <c r="H286" s="186" t="s">
        <v>211</v>
      </c>
      <c r="I286" s="485"/>
      <c r="J286" s="245">
        <v>0</v>
      </c>
      <c r="K286" s="279"/>
      <c r="L286" s="279"/>
      <c r="M286" s="269">
        <v>0</v>
      </c>
      <c r="N286" s="288"/>
      <c r="O286" s="288"/>
      <c r="P286" s="213" t="e">
        <f>ROUND(((M286/J286)*100),0)</f>
        <v>#DIV/0!</v>
      </c>
      <c r="Q286" s="164" t="e">
        <f t="shared" si="52"/>
        <v>#DIV/0!</v>
      </c>
      <c r="R286" s="399"/>
      <c r="S286" s="399"/>
      <c r="T286" s="399"/>
      <c r="U286" s="399"/>
      <c r="V286" s="13"/>
    </row>
    <row r="287" spans="1:22" ht="36" x14ac:dyDescent="0.25">
      <c r="A287" s="483" t="s">
        <v>102</v>
      </c>
      <c r="B287" s="486" t="s">
        <v>212</v>
      </c>
      <c r="C287" s="476" t="s">
        <v>213</v>
      </c>
      <c r="D287" s="477" t="s">
        <v>214</v>
      </c>
      <c r="E287" s="175" t="s">
        <v>215</v>
      </c>
      <c r="F287" s="178" t="s">
        <v>216</v>
      </c>
      <c r="G287" s="163" t="s">
        <v>217</v>
      </c>
      <c r="H287" s="487" t="s">
        <v>103</v>
      </c>
      <c r="I287" s="488" t="s">
        <v>104</v>
      </c>
      <c r="J287" s="433">
        <v>0</v>
      </c>
      <c r="K287" s="279"/>
      <c r="L287" s="279"/>
      <c r="M287" s="418">
        <v>0</v>
      </c>
      <c r="N287" s="280"/>
      <c r="O287" s="280"/>
      <c r="P287" s="421" t="e">
        <f>ROUND(((M287/J287)*100),0)</f>
        <v>#DIV/0!</v>
      </c>
      <c r="Q287" s="422" t="e">
        <f t="shared" si="52"/>
        <v>#DIV/0!</v>
      </c>
      <c r="R287" s="404">
        <f>J287</f>
        <v>0</v>
      </c>
      <c r="S287" s="404">
        <f>M287</f>
        <v>0</v>
      </c>
      <c r="T287" s="404" t="e">
        <f>ROUND(((S287/R287)*100),0)</f>
        <v>#DIV/0!</v>
      </c>
      <c r="U287" s="404" t="e">
        <f>IF(T287&lt;=84,"DEFICIENTE",IF(T287&lt;=89,"REGULAR",IF(T287&lt;=94,"BUENO","MUY BUENO")))</f>
        <v>#DIV/0!</v>
      </c>
      <c r="V287" s="13"/>
    </row>
    <row r="288" spans="1:22" ht="36" x14ac:dyDescent="0.25">
      <c r="A288" s="483"/>
      <c r="B288" s="486"/>
      <c r="C288" s="476"/>
      <c r="D288" s="477"/>
      <c r="E288" s="175" t="s">
        <v>218</v>
      </c>
      <c r="F288" s="178" t="s">
        <v>219</v>
      </c>
      <c r="G288" s="163" t="s">
        <v>220</v>
      </c>
      <c r="H288" s="487"/>
      <c r="I288" s="488"/>
      <c r="J288" s="433"/>
      <c r="K288" s="279"/>
      <c r="L288" s="279"/>
      <c r="M288" s="418"/>
      <c r="N288" s="280"/>
      <c r="O288" s="280"/>
      <c r="P288" s="421"/>
      <c r="Q288" s="422"/>
      <c r="R288" s="405"/>
      <c r="S288" s="405"/>
      <c r="T288" s="405"/>
      <c r="U288" s="405"/>
      <c r="V288" s="13"/>
    </row>
    <row r="289" spans="1:22" ht="76.5" x14ac:dyDescent="0.25">
      <c r="A289" s="483"/>
      <c r="B289" s="486"/>
      <c r="C289" s="179" t="s">
        <v>221</v>
      </c>
      <c r="D289" s="180" t="s">
        <v>222</v>
      </c>
      <c r="E289" s="187" t="s">
        <v>223</v>
      </c>
      <c r="F289" s="178" t="s">
        <v>224</v>
      </c>
      <c r="G289" s="181" t="s">
        <v>225</v>
      </c>
      <c r="H289" s="188" t="s">
        <v>105</v>
      </c>
      <c r="I289" s="488"/>
      <c r="J289" s="239">
        <v>3</v>
      </c>
      <c r="K289" s="279"/>
      <c r="L289" s="279"/>
      <c r="M289" s="269">
        <v>0</v>
      </c>
      <c r="N289" s="288"/>
      <c r="O289" s="288"/>
      <c r="P289" s="213">
        <f>ROUND(((M289/J289)*100),0)</f>
        <v>0</v>
      </c>
      <c r="Q289" s="164" t="str">
        <f t="shared" ref="Q289" si="53">IF(P289&lt;=84,"DEFICIENTE",IF(P289&lt;=89,"REGULAR",IF(P289&lt;=94,"BUENO","MUY BUENO")))</f>
        <v>DEFICIENTE</v>
      </c>
      <c r="R289" s="406"/>
      <c r="S289" s="406"/>
      <c r="T289" s="406"/>
      <c r="U289" s="406"/>
      <c r="V289" s="13"/>
    </row>
    <row r="290" spans="1:22" ht="16.5" x14ac:dyDescent="0.25">
      <c r="A290" s="189" t="s">
        <v>106</v>
      </c>
      <c r="B290" s="190"/>
      <c r="C290" s="191"/>
      <c r="D290" s="192"/>
      <c r="E290" s="193"/>
      <c r="F290" s="194"/>
      <c r="G290" s="195"/>
      <c r="H290" s="195"/>
      <c r="I290" s="196"/>
      <c r="J290" s="169"/>
      <c r="K290" s="277"/>
      <c r="L290" s="277"/>
      <c r="M290" s="164"/>
      <c r="N290" s="281"/>
      <c r="O290" s="281"/>
      <c r="P290" s="165"/>
      <c r="Q290" s="164"/>
      <c r="R290" s="197"/>
      <c r="S290" s="197"/>
      <c r="T290" s="197"/>
      <c r="U290" s="197"/>
      <c r="V290" s="13"/>
    </row>
    <row r="291" spans="1:22" ht="28.5" x14ac:dyDescent="0.25">
      <c r="A291" s="441" t="s">
        <v>226</v>
      </c>
      <c r="B291" s="442" t="s">
        <v>107</v>
      </c>
      <c r="C291" s="198" t="s">
        <v>227</v>
      </c>
      <c r="D291" s="199" t="s">
        <v>108</v>
      </c>
      <c r="E291" s="200" t="s">
        <v>228</v>
      </c>
      <c r="F291" s="201" t="s">
        <v>229</v>
      </c>
      <c r="G291" s="202" t="s">
        <v>94</v>
      </c>
      <c r="H291" s="203" t="s">
        <v>94</v>
      </c>
      <c r="I291" s="443" t="s">
        <v>109</v>
      </c>
      <c r="J291" s="239">
        <v>654</v>
      </c>
      <c r="K291" s="279"/>
      <c r="L291" s="279"/>
      <c r="M291" s="248">
        <v>686</v>
      </c>
      <c r="N291" s="280"/>
      <c r="O291" s="280"/>
      <c r="P291" s="165">
        <f>ROUND(((M291/J291)*100),0)</f>
        <v>105</v>
      </c>
      <c r="Q291" s="164" t="str">
        <f>IF(P291&lt;=84,"DEFICIENTE",IF(P291&lt;=89,"REGULAR",IF(P291&lt;=94,"BUENO","MUY BUENO")))</f>
        <v>MUY BUENO</v>
      </c>
      <c r="R291" s="204">
        <f>J291</f>
        <v>654</v>
      </c>
      <c r="S291" s="204">
        <f>M291</f>
        <v>686</v>
      </c>
      <c r="T291" s="204">
        <f>ROUND(((S291/R291)*100),0)</f>
        <v>105</v>
      </c>
      <c r="U291" s="204" t="str">
        <f>IF(T291&lt;=84,"DEFICIENTE",IF(T291&lt;=89,"REGULAR",IF(T291&lt;=94,"BUENO","MUY BUENO")))</f>
        <v>MUY BUENO</v>
      </c>
      <c r="V291" s="13"/>
    </row>
    <row r="292" spans="1:22" x14ac:dyDescent="0.25">
      <c r="A292" s="441"/>
      <c r="B292" s="442"/>
      <c r="C292" s="484" t="s">
        <v>230</v>
      </c>
      <c r="D292" s="492" t="s">
        <v>110</v>
      </c>
      <c r="E292" s="236" t="s">
        <v>231</v>
      </c>
      <c r="F292" s="235" t="s">
        <v>232</v>
      </c>
      <c r="G292" s="205" t="s">
        <v>17</v>
      </c>
      <c r="H292" s="493" t="s">
        <v>111</v>
      </c>
      <c r="I292" s="443"/>
      <c r="J292" s="239">
        <v>4</v>
      </c>
      <c r="K292" s="279"/>
      <c r="L292" s="279"/>
      <c r="M292" s="248">
        <v>4</v>
      </c>
      <c r="N292" s="280"/>
      <c r="O292" s="280"/>
      <c r="P292" s="165">
        <f>ROUND(((M292/J292)*100),0)</f>
        <v>100</v>
      </c>
      <c r="Q292" s="164" t="str">
        <f>IF(P292&lt;=84,"DEFICIENTE",IF(P292&lt;=89,"REGULAR",IF(P292&lt;=94,"BUENO","MUY BUENO")))</f>
        <v>MUY BUENO</v>
      </c>
      <c r="R292" s="404">
        <f>J292</f>
        <v>4</v>
      </c>
      <c r="S292" s="404">
        <f>M292</f>
        <v>4</v>
      </c>
      <c r="T292" s="404">
        <f>ROUND(((S292/R292)*100),0)</f>
        <v>100</v>
      </c>
      <c r="U292" s="404" t="str">
        <f>IF(T292&lt;=84,"DEFICIENTE",IF(T292&lt;=89,"REGULAR",IF(T292&lt;=94,"BUENO","MUY BUENO")))</f>
        <v>MUY BUENO</v>
      </c>
      <c r="V292" s="13"/>
    </row>
    <row r="293" spans="1:22" ht="24" x14ac:dyDescent="0.25">
      <c r="A293" s="441"/>
      <c r="B293" s="442"/>
      <c r="C293" s="484"/>
      <c r="D293" s="492"/>
      <c r="E293" s="236" t="s">
        <v>233</v>
      </c>
      <c r="F293" s="235" t="s">
        <v>234</v>
      </c>
      <c r="G293" s="205" t="s">
        <v>17</v>
      </c>
      <c r="H293" s="493"/>
      <c r="I293" s="443"/>
      <c r="J293" s="239">
        <v>2</v>
      </c>
      <c r="K293" s="279"/>
      <c r="L293" s="279"/>
      <c r="M293" s="248">
        <v>2</v>
      </c>
      <c r="N293" s="280"/>
      <c r="O293" s="280"/>
      <c r="P293" s="165">
        <f>ROUND(((M293/J293)*100),0)</f>
        <v>100</v>
      </c>
      <c r="Q293" s="164" t="str">
        <f>IF(P293&lt;=84,"DEFICIENTE",IF(P293&lt;=89,"REGULAR",IF(P293&lt;=94,"BUENO","MUY BUENO")))</f>
        <v>MUY BUENO</v>
      </c>
      <c r="R293" s="405"/>
      <c r="S293" s="405"/>
      <c r="T293" s="405"/>
      <c r="U293" s="405"/>
      <c r="V293" s="13"/>
    </row>
    <row r="294" spans="1:22" ht="36" x14ac:dyDescent="0.25">
      <c r="A294" s="441"/>
      <c r="B294" s="442"/>
      <c r="C294" s="484"/>
      <c r="D294" s="492"/>
      <c r="E294" s="236" t="s">
        <v>235</v>
      </c>
      <c r="F294" s="235" t="s">
        <v>236</v>
      </c>
      <c r="G294" s="205" t="s">
        <v>17</v>
      </c>
      <c r="H294" s="493"/>
      <c r="I294" s="443"/>
      <c r="J294" s="239">
        <v>1</v>
      </c>
      <c r="K294" s="279"/>
      <c r="L294" s="279"/>
      <c r="M294" s="248">
        <v>1</v>
      </c>
      <c r="N294" s="280"/>
      <c r="O294" s="280"/>
      <c r="P294" s="165">
        <f>ROUND(((M294/J294)*100),0)</f>
        <v>100</v>
      </c>
      <c r="Q294" s="164" t="str">
        <f>IF(P294&lt;=84,"DEFICIENTE",IF(P294&lt;=89,"REGULAR",IF(P294&lt;=94,"BUENO","MUY BUENO")))</f>
        <v>MUY BUENO</v>
      </c>
      <c r="R294" s="405"/>
      <c r="S294" s="405"/>
      <c r="T294" s="405"/>
      <c r="U294" s="405"/>
      <c r="V294" s="13"/>
    </row>
    <row r="295" spans="1:22" ht="36" x14ac:dyDescent="0.25">
      <c r="A295" s="441"/>
      <c r="B295" s="442"/>
      <c r="C295" s="484"/>
      <c r="D295" s="492"/>
      <c r="E295" s="236" t="s">
        <v>237</v>
      </c>
      <c r="F295" s="235" t="s">
        <v>238</v>
      </c>
      <c r="G295" s="205" t="s">
        <v>17</v>
      </c>
      <c r="H295" s="493"/>
      <c r="I295" s="443"/>
      <c r="J295" s="239">
        <v>1</v>
      </c>
      <c r="K295" s="279"/>
      <c r="L295" s="279"/>
      <c r="M295" s="248">
        <v>0</v>
      </c>
      <c r="N295" s="280"/>
      <c r="O295" s="280"/>
      <c r="P295" s="165">
        <f>ROUND(((M295/J295)*100),0)</f>
        <v>0</v>
      </c>
      <c r="Q295" s="164" t="str">
        <f>IF(P295&lt;=84,"DEFICIENTE",IF(P295&lt;=89,"REGULAR",IF(P295&lt;=94,"BUENO","MUY BUENO")))</f>
        <v>DEFICIENTE</v>
      </c>
      <c r="R295" s="406"/>
      <c r="S295" s="406"/>
      <c r="T295" s="406"/>
      <c r="U295" s="406"/>
      <c r="V295" s="13"/>
    </row>
    <row r="296" spans="1:22" ht="18.75" x14ac:dyDescent="0.25">
      <c r="A296" s="436" t="s">
        <v>116</v>
      </c>
      <c r="B296" s="437"/>
      <c r="C296" s="437"/>
      <c r="D296" s="437"/>
      <c r="E296" s="437"/>
      <c r="F296" s="437"/>
      <c r="G296" s="437"/>
      <c r="H296" s="437"/>
      <c r="I296" s="437"/>
      <c r="J296" s="437"/>
      <c r="K296" s="437"/>
      <c r="L296" s="437"/>
      <c r="M296" s="437"/>
      <c r="N296" s="437"/>
      <c r="O296" s="437"/>
      <c r="P296" s="437"/>
      <c r="Q296" s="437"/>
      <c r="R296" s="437"/>
      <c r="S296" s="437"/>
      <c r="T296" s="437"/>
      <c r="U296" s="438"/>
      <c r="V296" s="13"/>
    </row>
    <row r="297" spans="1:22" x14ac:dyDescent="0.25">
      <c r="A297" s="210" t="s">
        <v>91</v>
      </c>
      <c r="B297" s="207"/>
      <c r="C297" s="207"/>
      <c r="D297" s="207"/>
      <c r="E297" s="207"/>
      <c r="F297" s="207"/>
      <c r="G297" s="207"/>
      <c r="H297" s="207"/>
      <c r="I297" s="207"/>
      <c r="J297" s="207"/>
      <c r="K297" s="207"/>
      <c r="L297" s="207"/>
      <c r="M297" s="207"/>
      <c r="N297" s="207"/>
      <c r="O297" s="207"/>
      <c r="P297" s="207"/>
      <c r="Q297" s="207"/>
      <c r="R297" s="208"/>
      <c r="S297" s="208"/>
      <c r="T297" s="209"/>
      <c r="U297" s="208"/>
      <c r="V297" s="13"/>
    </row>
    <row r="298" spans="1:22" ht="32.25" customHeight="1" x14ac:dyDescent="0.25">
      <c r="A298" s="455" t="s">
        <v>12</v>
      </c>
      <c r="B298" s="456" t="s">
        <v>92</v>
      </c>
      <c r="C298" s="457" t="s">
        <v>150</v>
      </c>
      <c r="D298" s="458" t="s">
        <v>93</v>
      </c>
      <c r="E298" s="161" t="s">
        <v>151</v>
      </c>
      <c r="F298" s="162" t="s">
        <v>152</v>
      </c>
      <c r="G298" s="163" t="s">
        <v>153</v>
      </c>
      <c r="H298" s="459" t="s">
        <v>94</v>
      </c>
      <c r="I298" s="460" t="s">
        <v>95</v>
      </c>
      <c r="J298" s="240">
        <v>10</v>
      </c>
      <c r="K298" s="240"/>
      <c r="L298" s="240"/>
      <c r="M298" s="269">
        <v>0</v>
      </c>
      <c r="N298" s="288"/>
      <c r="O298" s="288"/>
      <c r="P298" s="165">
        <f>ROUND(((M298/J298)*100),0)</f>
        <v>0</v>
      </c>
      <c r="Q298" s="164" t="str">
        <f>IF(P298&lt;=84,"DEFICIENTE",IF(P298&lt;=89,"REGULAR",IF(P298&lt;=94,"BUENO","MUY BUENO")))</f>
        <v>DEFICIENTE</v>
      </c>
      <c r="R298" s="407">
        <f>J298</f>
        <v>10</v>
      </c>
      <c r="S298" s="410">
        <f>M298</f>
        <v>0</v>
      </c>
      <c r="T298" s="410">
        <f>ROUND(((S298/R298)*100),0)</f>
        <v>0</v>
      </c>
      <c r="U298" s="410" t="str">
        <f>IF(T298&lt;=84,"DEFICIENTE",IF(T298&lt;=89,"REGULAR",IF(T298&lt;=94,"BUENO","MUY BUENO")))</f>
        <v>DEFICIENTE</v>
      </c>
      <c r="V298" s="13"/>
    </row>
    <row r="299" spans="1:22" ht="48" x14ac:dyDescent="0.25">
      <c r="A299" s="455"/>
      <c r="B299" s="456"/>
      <c r="C299" s="457"/>
      <c r="D299" s="458"/>
      <c r="E299" s="166" t="s">
        <v>154</v>
      </c>
      <c r="F299" s="167" t="s">
        <v>142</v>
      </c>
      <c r="G299" s="168" t="s">
        <v>153</v>
      </c>
      <c r="H299" s="459"/>
      <c r="I299" s="460"/>
      <c r="J299" s="169"/>
      <c r="K299" s="277"/>
      <c r="L299" s="277"/>
      <c r="M299" s="268"/>
      <c r="N299" s="268"/>
      <c r="O299" s="268"/>
      <c r="P299" s="171"/>
      <c r="Q299" s="170"/>
      <c r="R299" s="408"/>
      <c r="S299" s="411"/>
      <c r="T299" s="411"/>
      <c r="U299" s="411"/>
      <c r="V299" s="13"/>
    </row>
    <row r="300" spans="1:22" ht="48" x14ac:dyDescent="0.25">
      <c r="A300" s="455"/>
      <c r="B300" s="456"/>
      <c r="C300" s="481" t="s">
        <v>155</v>
      </c>
      <c r="D300" s="489" t="s">
        <v>96</v>
      </c>
      <c r="E300" s="172" t="s">
        <v>143</v>
      </c>
      <c r="F300" s="173" t="s">
        <v>144</v>
      </c>
      <c r="G300" s="174" t="s">
        <v>145</v>
      </c>
      <c r="H300" s="482" t="s">
        <v>94</v>
      </c>
      <c r="I300" s="460"/>
      <c r="J300" s="169"/>
      <c r="K300" s="277"/>
      <c r="L300" s="277"/>
      <c r="M300" s="268"/>
      <c r="N300" s="268"/>
      <c r="O300" s="268"/>
      <c r="P300" s="171"/>
      <c r="Q300" s="170"/>
      <c r="R300" s="408"/>
      <c r="S300" s="411"/>
      <c r="T300" s="411"/>
      <c r="U300" s="411"/>
      <c r="V300" s="13"/>
    </row>
    <row r="301" spans="1:22" ht="36" x14ac:dyDescent="0.25">
      <c r="A301" s="455"/>
      <c r="B301" s="456"/>
      <c r="C301" s="481"/>
      <c r="D301" s="489"/>
      <c r="E301" s="172" t="s">
        <v>146</v>
      </c>
      <c r="F301" s="173" t="s">
        <v>147</v>
      </c>
      <c r="G301" s="174" t="s">
        <v>145</v>
      </c>
      <c r="H301" s="482"/>
      <c r="I301" s="460"/>
      <c r="J301" s="169"/>
      <c r="K301" s="277"/>
      <c r="L301" s="277"/>
      <c r="M301" s="268"/>
      <c r="N301" s="268"/>
      <c r="O301" s="268"/>
      <c r="P301" s="171"/>
      <c r="Q301" s="170"/>
      <c r="R301" s="408"/>
      <c r="S301" s="411"/>
      <c r="T301" s="411"/>
      <c r="U301" s="411"/>
      <c r="V301" s="13"/>
    </row>
    <row r="302" spans="1:22" ht="48" x14ac:dyDescent="0.25">
      <c r="A302" s="455"/>
      <c r="B302" s="456"/>
      <c r="C302" s="481"/>
      <c r="D302" s="489"/>
      <c r="E302" s="175" t="s">
        <v>148</v>
      </c>
      <c r="F302" s="176" t="s">
        <v>149</v>
      </c>
      <c r="G302" s="163" t="s">
        <v>145</v>
      </c>
      <c r="H302" s="482"/>
      <c r="I302" s="460"/>
      <c r="J302" s="239">
        <v>5</v>
      </c>
      <c r="K302" s="279"/>
      <c r="L302" s="279"/>
      <c r="M302" s="269">
        <v>0</v>
      </c>
      <c r="N302" s="288"/>
      <c r="O302" s="288"/>
      <c r="P302" s="165">
        <f>ROUND(((M302/J302)*100),0)</f>
        <v>0</v>
      </c>
      <c r="Q302" s="164" t="str">
        <f>IF(P302&lt;=84,"DEFICIENTE",IF(P302&lt;=89,"REGULAR",IF(P302&lt;=94,"BUENO","MUY BUENO")))</f>
        <v>DEFICIENTE</v>
      </c>
      <c r="R302" s="409"/>
      <c r="S302" s="412"/>
      <c r="T302" s="412"/>
      <c r="U302" s="412"/>
      <c r="V302" s="13"/>
    </row>
    <row r="303" spans="1:22" ht="24" x14ac:dyDescent="0.25">
      <c r="A303" s="483" t="s">
        <v>14</v>
      </c>
      <c r="B303" s="456" t="s">
        <v>156</v>
      </c>
      <c r="C303" s="484" t="s">
        <v>157</v>
      </c>
      <c r="D303" s="458" t="s">
        <v>158</v>
      </c>
      <c r="E303" s="175" t="s">
        <v>159</v>
      </c>
      <c r="F303" s="177" t="s">
        <v>160</v>
      </c>
      <c r="G303" s="163" t="s">
        <v>161</v>
      </c>
      <c r="H303" s="459" t="s">
        <v>97</v>
      </c>
      <c r="I303" s="485" t="s">
        <v>98</v>
      </c>
      <c r="J303" s="433">
        <v>0</v>
      </c>
      <c r="K303" s="279"/>
      <c r="L303" s="279"/>
      <c r="M303" s="444">
        <v>0</v>
      </c>
      <c r="N303" s="534"/>
      <c r="O303" s="534"/>
      <c r="P303" s="434" t="e">
        <f>ROUND(((M303/J303)*100),0)</f>
        <v>#DIV/0!</v>
      </c>
      <c r="Q303" s="422" t="e">
        <f t="shared" ref="Q303" si="54">IF(P303&lt;=84,"DEFICIENTE",IF(P303&lt;=89,"REGULAR",IF(P303&lt;=94,"BUENO","MUY BUENO")))</f>
        <v>#DIV/0!</v>
      </c>
      <c r="R303" s="398">
        <f>J303</f>
        <v>0</v>
      </c>
      <c r="S303" s="398">
        <f>M303</f>
        <v>0</v>
      </c>
      <c r="T303" s="400" t="e">
        <f>ROUND(((S303/R303)*100),0)</f>
        <v>#DIV/0!</v>
      </c>
      <c r="U303" s="400" t="e">
        <f>IF(T303&lt;=84,"DEFICIENTE",IF(T303&lt;=89,"REGULAR",IF(T303&lt;=94,"BUENO","MUY BUENO")))</f>
        <v>#DIV/0!</v>
      </c>
      <c r="V303" s="13"/>
    </row>
    <row r="304" spans="1:22" ht="36" x14ac:dyDescent="0.25">
      <c r="A304" s="483"/>
      <c r="B304" s="456"/>
      <c r="C304" s="484"/>
      <c r="D304" s="458"/>
      <c r="E304" s="175" t="s">
        <v>162</v>
      </c>
      <c r="F304" s="177" t="s">
        <v>163</v>
      </c>
      <c r="G304" s="163" t="s">
        <v>164</v>
      </c>
      <c r="H304" s="459"/>
      <c r="I304" s="485"/>
      <c r="J304" s="433"/>
      <c r="K304" s="279"/>
      <c r="L304" s="279"/>
      <c r="M304" s="444"/>
      <c r="N304" s="535"/>
      <c r="O304" s="535"/>
      <c r="P304" s="435"/>
      <c r="Q304" s="422"/>
      <c r="R304" s="403"/>
      <c r="S304" s="403"/>
      <c r="T304" s="402"/>
      <c r="U304" s="402"/>
      <c r="V304" s="13"/>
    </row>
    <row r="305" spans="1:22" ht="36" x14ac:dyDescent="0.25">
      <c r="A305" s="483"/>
      <c r="B305" s="456"/>
      <c r="C305" s="484"/>
      <c r="D305" s="458"/>
      <c r="E305" s="175" t="s">
        <v>165</v>
      </c>
      <c r="F305" s="177" t="s">
        <v>166</v>
      </c>
      <c r="G305" s="163" t="s">
        <v>167</v>
      </c>
      <c r="H305" s="459"/>
      <c r="I305" s="485"/>
      <c r="J305" s="433"/>
      <c r="K305" s="279"/>
      <c r="L305" s="279"/>
      <c r="M305" s="444"/>
      <c r="N305" s="535"/>
      <c r="O305" s="535"/>
      <c r="P305" s="435"/>
      <c r="Q305" s="422"/>
      <c r="R305" s="403"/>
      <c r="S305" s="403"/>
      <c r="T305" s="402"/>
      <c r="U305" s="402"/>
      <c r="V305" s="13"/>
    </row>
    <row r="306" spans="1:22" ht="36" x14ac:dyDescent="0.25">
      <c r="A306" s="483"/>
      <c r="B306" s="456"/>
      <c r="C306" s="481" t="s">
        <v>168</v>
      </c>
      <c r="D306" s="477" t="s">
        <v>169</v>
      </c>
      <c r="E306" s="175" t="s">
        <v>170</v>
      </c>
      <c r="F306" s="177" t="s">
        <v>171</v>
      </c>
      <c r="G306" s="163" t="s">
        <v>172</v>
      </c>
      <c r="H306" s="482" t="s">
        <v>173</v>
      </c>
      <c r="I306" s="485"/>
      <c r="J306" s="433">
        <v>0</v>
      </c>
      <c r="K306" s="279"/>
      <c r="L306" s="279"/>
      <c r="M306" s="444">
        <v>0</v>
      </c>
      <c r="N306" s="284"/>
      <c r="O306" s="284"/>
      <c r="P306" s="421" t="e">
        <f>ROUND(((M306/J306)*100),0)</f>
        <v>#DIV/0!</v>
      </c>
      <c r="Q306" s="422" t="e">
        <f t="shared" ref="Q306" si="55">IF(P306&lt;=84,"DEFICIENTE",IF(P306&lt;=89,"REGULAR",IF(P306&lt;=94,"BUENO","MUY BUENO")))</f>
        <v>#DIV/0!</v>
      </c>
      <c r="R306" s="403"/>
      <c r="S306" s="403"/>
      <c r="T306" s="402"/>
      <c r="U306" s="402"/>
      <c r="V306" s="13"/>
    </row>
    <row r="307" spans="1:22" ht="48" x14ac:dyDescent="0.25">
      <c r="A307" s="483"/>
      <c r="B307" s="456"/>
      <c r="C307" s="481"/>
      <c r="D307" s="477"/>
      <c r="E307" s="175" t="s">
        <v>174</v>
      </c>
      <c r="F307" s="177" t="s">
        <v>175</v>
      </c>
      <c r="G307" s="163" t="s">
        <v>176</v>
      </c>
      <c r="H307" s="482"/>
      <c r="I307" s="485"/>
      <c r="J307" s="433"/>
      <c r="K307" s="279"/>
      <c r="L307" s="279"/>
      <c r="M307" s="444"/>
      <c r="N307" s="284"/>
      <c r="O307" s="284"/>
      <c r="P307" s="421"/>
      <c r="Q307" s="422"/>
      <c r="R307" s="403"/>
      <c r="S307" s="403"/>
      <c r="T307" s="402"/>
      <c r="U307" s="402"/>
      <c r="V307" s="13"/>
    </row>
    <row r="308" spans="1:22" ht="60" x14ac:dyDescent="0.25">
      <c r="A308" s="483"/>
      <c r="B308" s="456"/>
      <c r="C308" s="457" t="s">
        <v>177</v>
      </c>
      <c r="D308" s="480" t="s">
        <v>178</v>
      </c>
      <c r="E308" s="175" t="s">
        <v>179</v>
      </c>
      <c r="F308" s="177" t="s">
        <v>180</v>
      </c>
      <c r="G308" s="163" t="s">
        <v>176</v>
      </c>
      <c r="H308" s="459" t="s">
        <v>181</v>
      </c>
      <c r="I308" s="485"/>
      <c r="J308" s="433">
        <v>0</v>
      </c>
      <c r="K308" s="279"/>
      <c r="L308" s="279"/>
      <c r="M308" s="445">
        <v>0</v>
      </c>
      <c r="N308" s="288"/>
      <c r="O308" s="288"/>
      <c r="P308" s="421" t="e">
        <f>ROUND(((M308/J308)*100),0)</f>
        <v>#DIV/0!</v>
      </c>
      <c r="Q308" s="422" t="e">
        <f t="shared" ref="Q308" si="56">IF(P308&lt;=84,"DEFICIENTE",IF(P308&lt;=89,"REGULAR",IF(P308&lt;=94,"BUENO","MUY BUENO")))</f>
        <v>#DIV/0!</v>
      </c>
      <c r="R308" s="403"/>
      <c r="S308" s="403"/>
      <c r="T308" s="402"/>
      <c r="U308" s="402"/>
      <c r="V308" s="13"/>
    </row>
    <row r="309" spans="1:22" ht="36" x14ac:dyDescent="0.25">
      <c r="A309" s="483"/>
      <c r="B309" s="456"/>
      <c r="C309" s="457"/>
      <c r="D309" s="480"/>
      <c r="E309" s="175" t="s">
        <v>182</v>
      </c>
      <c r="F309" s="177" t="s">
        <v>183</v>
      </c>
      <c r="G309" s="163" t="s">
        <v>184</v>
      </c>
      <c r="H309" s="459"/>
      <c r="I309" s="485"/>
      <c r="J309" s="433"/>
      <c r="K309" s="279"/>
      <c r="L309" s="279"/>
      <c r="M309" s="445"/>
      <c r="N309" s="288"/>
      <c r="O309" s="288"/>
      <c r="P309" s="421"/>
      <c r="Q309" s="422"/>
      <c r="R309" s="399"/>
      <c r="S309" s="399"/>
      <c r="T309" s="401"/>
      <c r="U309" s="401"/>
      <c r="V309" s="13"/>
    </row>
    <row r="310" spans="1:22" ht="60" x14ac:dyDescent="0.25">
      <c r="A310" s="483" t="s">
        <v>15</v>
      </c>
      <c r="B310" s="475" t="s">
        <v>185</v>
      </c>
      <c r="C310" s="476" t="s">
        <v>186</v>
      </c>
      <c r="D310" s="477" t="s">
        <v>187</v>
      </c>
      <c r="E310" s="175" t="s">
        <v>188</v>
      </c>
      <c r="F310" s="178" t="s">
        <v>189</v>
      </c>
      <c r="G310" s="163" t="s">
        <v>190</v>
      </c>
      <c r="H310" s="478" t="s">
        <v>191</v>
      </c>
      <c r="I310" s="479" t="s">
        <v>99</v>
      </c>
      <c r="J310" s="433">
        <v>0</v>
      </c>
      <c r="K310" s="279"/>
      <c r="L310" s="279"/>
      <c r="M310" s="444">
        <v>0</v>
      </c>
      <c r="N310" s="284"/>
      <c r="O310" s="284"/>
      <c r="P310" s="421" t="e">
        <f>ROUND(((M310/J310)*100),0)</f>
        <v>#DIV/0!</v>
      </c>
      <c r="Q310" s="422" t="e">
        <f t="shared" ref="Q310" si="57">IF(P310&lt;=84,"DEFICIENTE",IF(P310&lt;=89,"REGULAR",IF(P310&lt;=94,"BUENO","MUY BUENO")))</f>
        <v>#DIV/0!</v>
      </c>
      <c r="R310" s="400">
        <f>J310</f>
        <v>0</v>
      </c>
      <c r="S310" s="400">
        <f>M310</f>
        <v>0</v>
      </c>
      <c r="T310" s="398" t="e">
        <f>ROUND(((S310/R310)*100),0)</f>
        <v>#DIV/0!</v>
      </c>
      <c r="U310" s="398" t="e">
        <f>IF(T310&lt;=84,"DEFICIENTE",IF(T310&lt;=89,"REGULAR",IF(T310&lt;=94,"BUENO","MUY BUENO")))</f>
        <v>#DIV/0!</v>
      </c>
      <c r="V310" s="13"/>
    </row>
    <row r="311" spans="1:22" ht="36" x14ac:dyDescent="0.25">
      <c r="A311" s="483"/>
      <c r="B311" s="475"/>
      <c r="C311" s="476"/>
      <c r="D311" s="477"/>
      <c r="E311" s="175" t="s">
        <v>192</v>
      </c>
      <c r="F311" s="178" t="s">
        <v>193</v>
      </c>
      <c r="G311" s="163" t="s">
        <v>194</v>
      </c>
      <c r="H311" s="478"/>
      <c r="I311" s="479"/>
      <c r="J311" s="433"/>
      <c r="K311" s="279"/>
      <c r="L311" s="279"/>
      <c r="M311" s="444"/>
      <c r="N311" s="284"/>
      <c r="O311" s="284"/>
      <c r="P311" s="421"/>
      <c r="Q311" s="422"/>
      <c r="R311" s="401"/>
      <c r="S311" s="401"/>
      <c r="T311" s="399"/>
      <c r="U311" s="399"/>
      <c r="V311" s="13"/>
    </row>
    <row r="312" spans="1:22" ht="60" x14ac:dyDescent="0.25">
      <c r="A312" s="483" t="s">
        <v>16</v>
      </c>
      <c r="B312" s="486" t="s">
        <v>195</v>
      </c>
      <c r="C312" s="179" t="s">
        <v>196</v>
      </c>
      <c r="D312" s="180" t="s">
        <v>197</v>
      </c>
      <c r="E312" s="175" t="s">
        <v>198</v>
      </c>
      <c r="F312" s="178" t="s">
        <v>199</v>
      </c>
      <c r="G312" s="181" t="s">
        <v>200</v>
      </c>
      <c r="H312" s="182" t="s">
        <v>100</v>
      </c>
      <c r="I312" s="485" t="s">
        <v>95</v>
      </c>
      <c r="J312" s="256">
        <v>0</v>
      </c>
      <c r="K312" s="279"/>
      <c r="L312" s="279"/>
      <c r="M312" s="260">
        <v>0</v>
      </c>
      <c r="N312" s="284"/>
      <c r="O312" s="284"/>
      <c r="P312" s="213" t="e">
        <f>ROUND(((M312/J312)*100),0)</f>
        <v>#DIV/0!</v>
      </c>
      <c r="Q312" s="164" t="e">
        <f t="shared" ref="Q312:Q315" si="58">IF(P312&lt;=84,"DEFICIENTE",IF(P312&lt;=89,"REGULAR",IF(P312&lt;=94,"BUENO","MUY BUENO")))</f>
        <v>#DIV/0!</v>
      </c>
      <c r="R312" s="398">
        <f>(J312+J313+J314)*40</f>
        <v>0</v>
      </c>
      <c r="S312" s="398">
        <f>(M312+M313+M314)*40</f>
        <v>0</v>
      </c>
      <c r="T312" s="398" t="e">
        <f>ROUND(((S312/R312)*100),0)</f>
        <v>#DIV/0!</v>
      </c>
      <c r="U312" s="398" t="e">
        <f>IF(T312&lt;=84,"DEFICIENTE",IF(T312&lt;=89,"REGULAR",IF(T312&lt;=94,"BUENO","MUY BUENO")))</f>
        <v>#DIV/0!</v>
      </c>
      <c r="V312" s="13"/>
    </row>
    <row r="313" spans="1:22" ht="84" customHeight="1" x14ac:dyDescent="0.25">
      <c r="A313" s="483"/>
      <c r="B313" s="486"/>
      <c r="C313" s="183" t="s">
        <v>201</v>
      </c>
      <c r="D313" s="184" t="s">
        <v>202</v>
      </c>
      <c r="E313" s="175" t="s">
        <v>203</v>
      </c>
      <c r="F313" s="178" t="s">
        <v>204</v>
      </c>
      <c r="G313" s="181" t="s">
        <v>205</v>
      </c>
      <c r="H313" s="185" t="s">
        <v>101</v>
      </c>
      <c r="I313" s="485"/>
      <c r="J313" s="256">
        <v>0</v>
      </c>
      <c r="K313" s="279"/>
      <c r="L313" s="279"/>
      <c r="M313" s="260">
        <v>0</v>
      </c>
      <c r="N313" s="284"/>
      <c r="O313" s="284"/>
      <c r="P313" s="213" t="e">
        <f>ROUND(((M313/J313)*100),0)</f>
        <v>#DIV/0!</v>
      </c>
      <c r="Q313" s="164" t="e">
        <f t="shared" si="58"/>
        <v>#DIV/0!</v>
      </c>
      <c r="R313" s="403"/>
      <c r="S313" s="403"/>
      <c r="T313" s="403"/>
      <c r="U313" s="403"/>
      <c r="V313" s="13"/>
    </row>
    <row r="314" spans="1:22" ht="96" customHeight="1" x14ac:dyDescent="0.25">
      <c r="A314" s="483"/>
      <c r="B314" s="486"/>
      <c r="C314" s="179" t="s">
        <v>206</v>
      </c>
      <c r="D314" s="180" t="s">
        <v>207</v>
      </c>
      <c r="E314" s="175" t="s">
        <v>208</v>
      </c>
      <c r="F314" s="178" t="s">
        <v>209</v>
      </c>
      <c r="G314" s="181" t="s">
        <v>210</v>
      </c>
      <c r="H314" s="186" t="s">
        <v>211</v>
      </c>
      <c r="I314" s="485"/>
      <c r="J314" s="256">
        <v>0</v>
      </c>
      <c r="K314" s="279"/>
      <c r="L314" s="279"/>
      <c r="M314" s="260">
        <v>0</v>
      </c>
      <c r="N314" s="284"/>
      <c r="O314" s="284"/>
      <c r="P314" s="213" t="e">
        <f>ROUND(((M314/J314)*100),0)</f>
        <v>#DIV/0!</v>
      </c>
      <c r="Q314" s="164" t="e">
        <f t="shared" si="58"/>
        <v>#DIV/0!</v>
      </c>
      <c r="R314" s="399"/>
      <c r="S314" s="399"/>
      <c r="T314" s="399"/>
      <c r="U314" s="399"/>
      <c r="V314" s="13"/>
    </row>
    <row r="315" spans="1:22" ht="36" x14ac:dyDescent="0.25">
      <c r="A315" s="483" t="s">
        <v>102</v>
      </c>
      <c r="B315" s="486" t="s">
        <v>212</v>
      </c>
      <c r="C315" s="476" t="s">
        <v>213</v>
      </c>
      <c r="D315" s="477" t="s">
        <v>214</v>
      </c>
      <c r="E315" s="175" t="s">
        <v>215</v>
      </c>
      <c r="F315" s="178" t="s">
        <v>216</v>
      </c>
      <c r="G315" s="163" t="s">
        <v>217</v>
      </c>
      <c r="H315" s="487" t="s">
        <v>103</v>
      </c>
      <c r="I315" s="488" t="s">
        <v>104</v>
      </c>
      <c r="J315" s="433">
        <v>0</v>
      </c>
      <c r="K315" s="279"/>
      <c r="L315" s="279"/>
      <c r="M315" s="444">
        <v>0</v>
      </c>
      <c r="N315" s="284"/>
      <c r="O315" s="284"/>
      <c r="P315" s="421" t="e">
        <f>ROUND(((M315/J315)*100),0)</f>
        <v>#DIV/0!</v>
      </c>
      <c r="Q315" s="422" t="e">
        <f t="shared" si="58"/>
        <v>#DIV/0!</v>
      </c>
      <c r="R315" s="404">
        <f>J315</f>
        <v>0</v>
      </c>
      <c r="S315" s="404">
        <f>M315</f>
        <v>0</v>
      </c>
      <c r="T315" s="404" t="e">
        <f>ROUND(((S315/R315)*100),0)</f>
        <v>#DIV/0!</v>
      </c>
      <c r="U315" s="404" t="e">
        <f>IF(T315&lt;=84,"DEFICIENTE",IF(T315&lt;=89,"REGULAR",IF(T315&lt;=94,"BUENO","MUY BUENO")))</f>
        <v>#DIV/0!</v>
      </c>
      <c r="V315" s="13"/>
    </row>
    <row r="316" spans="1:22" ht="36" x14ac:dyDescent="0.25">
      <c r="A316" s="483"/>
      <c r="B316" s="486"/>
      <c r="C316" s="476"/>
      <c r="D316" s="477"/>
      <c r="E316" s="175" t="s">
        <v>218</v>
      </c>
      <c r="F316" s="178" t="s">
        <v>219</v>
      </c>
      <c r="G316" s="163" t="s">
        <v>220</v>
      </c>
      <c r="H316" s="487"/>
      <c r="I316" s="488"/>
      <c r="J316" s="433"/>
      <c r="K316" s="279"/>
      <c r="L316" s="279"/>
      <c r="M316" s="444"/>
      <c r="N316" s="284"/>
      <c r="O316" s="284"/>
      <c r="P316" s="421"/>
      <c r="Q316" s="422"/>
      <c r="R316" s="405"/>
      <c r="S316" s="405"/>
      <c r="T316" s="405"/>
      <c r="U316" s="405"/>
      <c r="V316" s="13"/>
    </row>
    <row r="317" spans="1:22" ht="76.5" x14ac:dyDescent="0.25">
      <c r="A317" s="483"/>
      <c r="B317" s="486"/>
      <c r="C317" s="179" t="s">
        <v>221</v>
      </c>
      <c r="D317" s="180" t="s">
        <v>222</v>
      </c>
      <c r="E317" s="187" t="s">
        <v>223</v>
      </c>
      <c r="F317" s="178" t="s">
        <v>224</v>
      </c>
      <c r="G317" s="181" t="s">
        <v>225</v>
      </c>
      <c r="H317" s="188" t="s">
        <v>105</v>
      </c>
      <c r="I317" s="488"/>
      <c r="J317" s="239">
        <v>0</v>
      </c>
      <c r="K317" s="279"/>
      <c r="L317" s="279"/>
      <c r="M317" s="269">
        <v>0</v>
      </c>
      <c r="N317" s="288"/>
      <c r="O317" s="288"/>
      <c r="P317" s="213" t="e">
        <f>ROUND(((M317/J317)*100),0)</f>
        <v>#DIV/0!</v>
      </c>
      <c r="Q317" s="164" t="e">
        <f t="shared" ref="Q317" si="59">IF(P317&lt;=84,"DEFICIENTE",IF(P317&lt;=89,"REGULAR",IF(P317&lt;=94,"BUENO","MUY BUENO")))</f>
        <v>#DIV/0!</v>
      </c>
      <c r="R317" s="406"/>
      <c r="S317" s="406"/>
      <c r="T317" s="406"/>
      <c r="U317" s="406"/>
      <c r="V317" s="13"/>
    </row>
    <row r="318" spans="1:22" ht="16.5" x14ac:dyDescent="0.25">
      <c r="A318" s="189" t="s">
        <v>106</v>
      </c>
      <c r="B318" s="190"/>
      <c r="C318" s="191"/>
      <c r="D318" s="192"/>
      <c r="E318" s="193"/>
      <c r="F318" s="194"/>
      <c r="G318" s="195"/>
      <c r="H318" s="195"/>
      <c r="I318" s="196"/>
      <c r="J318" s="169"/>
      <c r="K318" s="277"/>
      <c r="L318" s="277"/>
      <c r="M318" s="260"/>
      <c r="N318" s="284"/>
      <c r="O318" s="284"/>
      <c r="P318" s="165"/>
      <c r="Q318" s="164"/>
      <c r="R318" s="197"/>
      <c r="S318" s="197"/>
      <c r="T318" s="197"/>
      <c r="U318" s="197"/>
      <c r="V318" s="13"/>
    </row>
    <row r="319" spans="1:22" ht="28.5" x14ac:dyDescent="0.25">
      <c r="A319" s="441" t="s">
        <v>226</v>
      </c>
      <c r="B319" s="442" t="s">
        <v>107</v>
      </c>
      <c r="C319" s="198" t="s">
        <v>227</v>
      </c>
      <c r="D319" s="199" t="s">
        <v>108</v>
      </c>
      <c r="E319" s="200" t="s">
        <v>228</v>
      </c>
      <c r="F319" s="201" t="s">
        <v>229</v>
      </c>
      <c r="G319" s="202" t="s">
        <v>94</v>
      </c>
      <c r="H319" s="203" t="s">
        <v>94</v>
      </c>
      <c r="I319" s="443" t="s">
        <v>109</v>
      </c>
      <c r="J319" s="239">
        <v>80</v>
      </c>
      <c r="K319" s="279"/>
      <c r="L319" s="279"/>
      <c r="M319" s="269">
        <v>0</v>
      </c>
      <c r="N319" s="288"/>
      <c r="O319" s="288"/>
      <c r="P319" s="165">
        <f>ROUND(((M319/J319)*100),0)</f>
        <v>0</v>
      </c>
      <c r="Q319" s="164" t="str">
        <f>IF(P319&lt;=84,"DEFICIENTE",IF(P319&lt;=89,"REGULAR",IF(P319&lt;=94,"BUENO","MUY BUENO")))</f>
        <v>DEFICIENTE</v>
      </c>
      <c r="R319" s="204">
        <f>J319</f>
        <v>80</v>
      </c>
      <c r="S319" s="204">
        <f>M319</f>
        <v>0</v>
      </c>
      <c r="T319" s="204">
        <f>ROUND(((S319/R319)*100),0)</f>
        <v>0</v>
      </c>
      <c r="U319" s="204" t="str">
        <f>IF(T319&lt;=84,"DEFICIENTE",IF(T319&lt;=89,"REGULAR",IF(T319&lt;=94,"BUENO","MUY BUENO")))</f>
        <v>DEFICIENTE</v>
      </c>
      <c r="V319" s="13"/>
    </row>
    <row r="320" spans="1:22" x14ac:dyDescent="0.25">
      <c r="A320" s="441"/>
      <c r="B320" s="442"/>
      <c r="C320" s="484" t="s">
        <v>230</v>
      </c>
      <c r="D320" s="492" t="s">
        <v>110</v>
      </c>
      <c r="E320" s="236" t="s">
        <v>231</v>
      </c>
      <c r="F320" s="235" t="s">
        <v>232</v>
      </c>
      <c r="G320" s="205" t="s">
        <v>17</v>
      </c>
      <c r="H320" s="493" t="s">
        <v>111</v>
      </c>
      <c r="I320" s="443"/>
      <c r="J320" s="239">
        <v>4</v>
      </c>
      <c r="K320" s="279"/>
      <c r="L320" s="279"/>
      <c r="M320" s="269">
        <v>0</v>
      </c>
      <c r="N320" s="288"/>
      <c r="O320" s="288"/>
      <c r="P320" s="165">
        <f>ROUND(((M320/J320)*100),0)</f>
        <v>0</v>
      </c>
      <c r="Q320" s="164" t="str">
        <f>IF(P320&lt;=84,"DEFICIENTE",IF(P320&lt;=89,"REGULAR",IF(P320&lt;=94,"BUENO","MUY BUENO")))</f>
        <v>DEFICIENTE</v>
      </c>
      <c r="R320" s="404">
        <f>J320</f>
        <v>4</v>
      </c>
      <c r="S320" s="404">
        <f>M320</f>
        <v>0</v>
      </c>
      <c r="T320" s="404">
        <f>ROUND(((S320/R320)*100),0)</f>
        <v>0</v>
      </c>
      <c r="U320" s="404" t="str">
        <f>IF(T320&lt;=84,"DEFICIENTE",IF(T320&lt;=89,"REGULAR",IF(T320&lt;=94,"BUENO","MUY BUENO")))</f>
        <v>DEFICIENTE</v>
      </c>
      <c r="V320" s="13"/>
    </row>
    <row r="321" spans="1:22" ht="24" x14ac:dyDescent="0.25">
      <c r="A321" s="441"/>
      <c r="B321" s="442"/>
      <c r="C321" s="484"/>
      <c r="D321" s="492"/>
      <c r="E321" s="236" t="s">
        <v>233</v>
      </c>
      <c r="F321" s="235" t="s">
        <v>234</v>
      </c>
      <c r="G321" s="205" t="s">
        <v>17</v>
      </c>
      <c r="H321" s="493"/>
      <c r="I321" s="443"/>
      <c r="J321" s="239">
        <v>1</v>
      </c>
      <c r="K321" s="279"/>
      <c r="L321" s="279"/>
      <c r="M321" s="269">
        <v>0</v>
      </c>
      <c r="N321" s="288"/>
      <c r="O321" s="288"/>
      <c r="P321" s="165">
        <f>ROUND(((M321/J321)*100),0)</f>
        <v>0</v>
      </c>
      <c r="Q321" s="164" t="str">
        <f>IF(P321&lt;=84,"DEFICIENTE",IF(P321&lt;=89,"REGULAR",IF(P321&lt;=94,"BUENO","MUY BUENO")))</f>
        <v>DEFICIENTE</v>
      </c>
      <c r="R321" s="405"/>
      <c r="S321" s="405"/>
      <c r="T321" s="405"/>
      <c r="U321" s="405"/>
      <c r="V321" s="13"/>
    </row>
    <row r="322" spans="1:22" ht="36" x14ac:dyDescent="0.25">
      <c r="A322" s="441"/>
      <c r="B322" s="442"/>
      <c r="C322" s="484"/>
      <c r="D322" s="492"/>
      <c r="E322" s="236" t="s">
        <v>235</v>
      </c>
      <c r="F322" s="235" t="s">
        <v>236</v>
      </c>
      <c r="G322" s="205" t="s">
        <v>17</v>
      </c>
      <c r="H322" s="493"/>
      <c r="I322" s="443"/>
      <c r="J322" s="239">
        <v>1</v>
      </c>
      <c r="K322" s="279"/>
      <c r="L322" s="279"/>
      <c r="M322" s="269">
        <v>0</v>
      </c>
      <c r="N322" s="288"/>
      <c r="O322" s="288"/>
      <c r="P322" s="165">
        <f>ROUND(((M322/J322)*100),0)</f>
        <v>0</v>
      </c>
      <c r="Q322" s="164" t="str">
        <f>IF(P322&lt;=84,"DEFICIENTE",IF(P322&lt;=89,"REGULAR",IF(P322&lt;=94,"BUENO","MUY BUENO")))</f>
        <v>DEFICIENTE</v>
      </c>
      <c r="R322" s="405"/>
      <c r="S322" s="405"/>
      <c r="T322" s="405"/>
      <c r="U322" s="405"/>
      <c r="V322" s="13"/>
    </row>
    <row r="323" spans="1:22" ht="36" x14ac:dyDescent="0.25">
      <c r="A323" s="441"/>
      <c r="B323" s="442"/>
      <c r="C323" s="484"/>
      <c r="D323" s="492"/>
      <c r="E323" s="236" t="s">
        <v>237</v>
      </c>
      <c r="F323" s="235" t="s">
        <v>238</v>
      </c>
      <c r="G323" s="205" t="s">
        <v>17</v>
      </c>
      <c r="H323" s="493"/>
      <c r="I323" s="443"/>
      <c r="J323" s="239">
        <v>1</v>
      </c>
      <c r="K323" s="279"/>
      <c r="L323" s="279"/>
      <c r="M323" s="269">
        <v>0</v>
      </c>
      <c r="N323" s="288"/>
      <c r="O323" s="288"/>
      <c r="P323" s="165">
        <f>ROUND(((M323/J323)*100),0)</f>
        <v>0</v>
      </c>
      <c r="Q323" s="164" t="str">
        <f>IF(P323&lt;=84,"DEFICIENTE",IF(P323&lt;=89,"REGULAR",IF(P323&lt;=94,"BUENO","MUY BUENO")))</f>
        <v>DEFICIENTE</v>
      </c>
      <c r="R323" s="406"/>
      <c r="S323" s="406"/>
      <c r="T323" s="406"/>
      <c r="U323" s="406"/>
      <c r="V323" s="13"/>
    </row>
    <row r="324" spans="1:22" ht="18.75" x14ac:dyDescent="0.25">
      <c r="A324" s="436" t="s">
        <v>32</v>
      </c>
      <c r="B324" s="437"/>
      <c r="C324" s="437"/>
      <c r="D324" s="437"/>
      <c r="E324" s="437"/>
      <c r="F324" s="437"/>
      <c r="G324" s="437"/>
      <c r="H324" s="437"/>
      <c r="I324" s="437"/>
      <c r="J324" s="437"/>
      <c r="K324" s="437"/>
      <c r="L324" s="437"/>
      <c r="M324" s="437"/>
      <c r="N324" s="437"/>
      <c r="O324" s="437"/>
      <c r="P324" s="437"/>
      <c r="Q324" s="437"/>
      <c r="R324" s="437"/>
      <c r="S324" s="437"/>
      <c r="T324" s="437"/>
      <c r="U324" s="438"/>
      <c r="V324" s="13"/>
    </row>
    <row r="325" spans="1:22" x14ac:dyDescent="0.25">
      <c r="A325" s="210" t="s">
        <v>91</v>
      </c>
      <c r="B325" s="207"/>
      <c r="C325" s="207"/>
      <c r="D325" s="207"/>
      <c r="E325" s="207"/>
      <c r="F325" s="207"/>
      <c r="G325" s="207"/>
      <c r="H325" s="207"/>
      <c r="I325" s="207"/>
      <c r="J325" s="207"/>
      <c r="K325" s="207"/>
      <c r="L325" s="207"/>
      <c r="M325" s="207"/>
      <c r="N325" s="207"/>
      <c r="O325" s="207"/>
      <c r="P325" s="207"/>
      <c r="Q325" s="207"/>
      <c r="R325" s="208"/>
      <c r="S325" s="208"/>
      <c r="T325" s="209"/>
      <c r="U325" s="208"/>
      <c r="V325" s="13"/>
    </row>
    <row r="326" spans="1:22" ht="24" x14ac:dyDescent="0.25">
      <c r="A326" s="455" t="s">
        <v>12</v>
      </c>
      <c r="B326" s="456" t="s">
        <v>92</v>
      </c>
      <c r="C326" s="457" t="s">
        <v>150</v>
      </c>
      <c r="D326" s="458" t="s">
        <v>93</v>
      </c>
      <c r="E326" s="161" t="s">
        <v>151</v>
      </c>
      <c r="F326" s="162" t="s">
        <v>152</v>
      </c>
      <c r="G326" s="163" t="s">
        <v>153</v>
      </c>
      <c r="H326" s="459" t="s">
        <v>94</v>
      </c>
      <c r="I326" s="460" t="s">
        <v>95</v>
      </c>
      <c r="J326" s="240">
        <v>10</v>
      </c>
      <c r="K326" s="240"/>
      <c r="L326" s="240"/>
      <c r="M326" s="260">
        <v>4</v>
      </c>
      <c r="N326" s="284"/>
      <c r="O326" s="284"/>
      <c r="P326" s="165">
        <f>ROUND(((M326/J326)*100),0)</f>
        <v>40</v>
      </c>
      <c r="Q326" s="164" t="str">
        <f>IF(P326&lt;=84,"DEFICIENTE",IF(P326&lt;=89,"REGULAR",IF(P326&lt;=94,"BUENO","MUY BUENO")))</f>
        <v>DEFICIENTE</v>
      </c>
      <c r="R326" s="407">
        <f>J326</f>
        <v>10</v>
      </c>
      <c r="S326" s="410">
        <f>M326</f>
        <v>4</v>
      </c>
      <c r="T326" s="410">
        <f>ROUND(((S326/R326)*100),0)</f>
        <v>40</v>
      </c>
      <c r="U326" s="410" t="str">
        <f>IF(T326&lt;=84,"DEFICIENTE",IF(T326&lt;=89,"REGULAR",IF(T326&lt;=94,"BUENO","MUY BUENO")))</f>
        <v>DEFICIENTE</v>
      </c>
      <c r="V326" s="13"/>
    </row>
    <row r="327" spans="1:22" ht="48" x14ac:dyDescent="0.25">
      <c r="A327" s="455"/>
      <c r="B327" s="456"/>
      <c r="C327" s="457"/>
      <c r="D327" s="458"/>
      <c r="E327" s="166" t="s">
        <v>154</v>
      </c>
      <c r="F327" s="167" t="s">
        <v>142</v>
      </c>
      <c r="G327" s="168" t="s">
        <v>153</v>
      </c>
      <c r="H327" s="459"/>
      <c r="I327" s="460"/>
      <c r="J327" s="169"/>
      <c r="K327" s="277"/>
      <c r="L327" s="277"/>
      <c r="M327" s="268"/>
      <c r="N327" s="268"/>
      <c r="O327" s="268"/>
      <c r="P327" s="171"/>
      <c r="Q327" s="170"/>
      <c r="R327" s="408"/>
      <c r="S327" s="411"/>
      <c r="T327" s="411"/>
      <c r="U327" s="411"/>
      <c r="V327" s="13"/>
    </row>
    <row r="328" spans="1:22" ht="48" x14ac:dyDescent="0.25">
      <c r="A328" s="455"/>
      <c r="B328" s="456"/>
      <c r="C328" s="481" t="s">
        <v>155</v>
      </c>
      <c r="D328" s="489" t="s">
        <v>96</v>
      </c>
      <c r="E328" s="172" t="s">
        <v>143</v>
      </c>
      <c r="F328" s="173" t="s">
        <v>144</v>
      </c>
      <c r="G328" s="174" t="s">
        <v>145</v>
      </c>
      <c r="H328" s="482" t="s">
        <v>94</v>
      </c>
      <c r="I328" s="460"/>
      <c r="J328" s="169"/>
      <c r="K328" s="277"/>
      <c r="L328" s="277"/>
      <c r="M328" s="268"/>
      <c r="N328" s="268"/>
      <c r="O328" s="268"/>
      <c r="P328" s="171"/>
      <c r="Q328" s="170"/>
      <c r="R328" s="408"/>
      <c r="S328" s="411"/>
      <c r="T328" s="411"/>
      <c r="U328" s="411"/>
      <c r="V328" s="13"/>
    </row>
    <row r="329" spans="1:22" ht="36" x14ac:dyDescent="0.25">
      <c r="A329" s="455"/>
      <c r="B329" s="456"/>
      <c r="C329" s="481"/>
      <c r="D329" s="489"/>
      <c r="E329" s="172" t="s">
        <v>146</v>
      </c>
      <c r="F329" s="173" t="s">
        <v>147</v>
      </c>
      <c r="G329" s="174" t="s">
        <v>145</v>
      </c>
      <c r="H329" s="482"/>
      <c r="I329" s="460"/>
      <c r="J329" s="169"/>
      <c r="K329" s="277"/>
      <c r="L329" s="277"/>
      <c r="M329" s="268"/>
      <c r="N329" s="268"/>
      <c r="O329" s="268"/>
      <c r="P329" s="171"/>
      <c r="Q329" s="170"/>
      <c r="R329" s="408"/>
      <c r="S329" s="411"/>
      <c r="T329" s="411"/>
      <c r="U329" s="411"/>
      <c r="V329" s="13"/>
    </row>
    <row r="330" spans="1:22" ht="48" x14ac:dyDescent="0.25">
      <c r="A330" s="455"/>
      <c r="B330" s="456"/>
      <c r="C330" s="481"/>
      <c r="D330" s="489"/>
      <c r="E330" s="175" t="s">
        <v>148</v>
      </c>
      <c r="F330" s="176" t="s">
        <v>149</v>
      </c>
      <c r="G330" s="163" t="s">
        <v>145</v>
      </c>
      <c r="H330" s="482"/>
      <c r="I330" s="460"/>
      <c r="J330" s="239">
        <v>0</v>
      </c>
      <c r="K330" s="279"/>
      <c r="L330" s="279"/>
      <c r="M330" s="260">
        <v>0</v>
      </c>
      <c r="N330" s="284"/>
      <c r="O330" s="284"/>
      <c r="P330" s="165" t="e">
        <f>ROUND(((M330/J330)*100),0)</f>
        <v>#DIV/0!</v>
      </c>
      <c r="Q330" s="164" t="e">
        <f>IF(P330&lt;=84,"DEFICIENTE",IF(P330&lt;=89,"REGULAR",IF(P330&lt;=94,"BUENO","MUY BUENO")))</f>
        <v>#DIV/0!</v>
      </c>
      <c r="R330" s="409"/>
      <c r="S330" s="412"/>
      <c r="T330" s="412"/>
      <c r="U330" s="412"/>
      <c r="V330" s="13"/>
    </row>
    <row r="331" spans="1:22" ht="24" x14ac:dyDescent="0.25">
      <c r="A331" s="483" t="s">
        <v>14</v>
      </c>
      <c r="B331" s="456" t="s">
        <v>156</v>
      </c>
      <c r="C331" s="484" t="s">
        <v>157</v>
      </c>
      <c r="D331" s="458" t="s">
        <v>158</v>
      </c>
      <c r="E331" s="175" t="s">
        <v>159</v>
      </c>
      <c r="F331" s="177" t="s">
        <v>160</v>
      </c>
      <c r="G331" s="163" t="s">
        <v>161</v>
      </c>
      <c r="H331" s="459" t="s">
        <v>97</v>
      </c>
      <c r="I331" s="485" t="s">
        <v>98</v>
      </c>
      <c r="J331" s="433">
        <v>2</v>
      </c>
      <c r="K331" s="279"/>
      <c r="L331" s="279"/>
      <c r="M331" s="444">
        <v>0</v>
      </c>
      <c r="N331" s="534"/>
      <c r="O331" s="534"/>
      <c r="P331" s="434">
        <f>ROUND(((M331/J331)*100),0)</f>
        <v>0</v>
      </c>
      <c r="Q331" s="422" t="str">
        <f t="shared" ref="Q331" si="60">IF(P331&lt;=84,"DEFICIENTE",IF(P331&lt;=89,"REGULAR",IF(P331&lt;=94,"BUENO","MUY BUENO")))</f>
        <v>DEFICIENTE</v>
      </c>
      <c r="R331" s="398">
        <f>J331</f>
        <v>2</v>
      </c>
      <c r="S331" s="398">
        <f>M331</f>
        <v>0</v>
      </c>
      <c r="T331" s="400">
        <f>ROUND(((S331/R331)*100),0)</f>
        <v>0</v>
      </c>
      <c r="U331" s="400" t="str">
        <f>IF(T331&lt;=84,"DEFICIENTE",IF(T331&lt;=89,"REGULAR",IF(T331&lt;=94,"BUENO","MUY BUENO")))</f>
        <v>DEFICIENTE</v>
      </c>
      <c r="V331" s="13"/>
    </row>
    <row r="332" spans="1:22" ht="36" x14ac:dyDescent="0.25">
      <c r="A332" s="483"/>
      <c r="B332" s="456"/>
      <c r="C332" s="484"/>
      <c r="D332" s="458"/>
      <c r="E332" s="175" t="s">
        <v>162</v>
      </c>
      <c r="F332" s="177" t="s">
        <v>163</v>
      </c>
      <c r="G332" s="163" t="s">
        <v>164</v>
      </c>
      <c r="H332" s="459"/>
      <c r="I332" s="485"/>
      <c r="J332" s="433"/>
      <c r="K332" s="279"/>
      <c r="L332" s="279"/>
      <c r="M332" s="444"/>
      <c r="N332" s="535"/>
      <c r="O332" s="535"/>
      <c r="P332" s="435"/>
      <c r="Q332" s="422"/>
      <c r="R332" s="403"/>
      <c r="S332" s="403"/>
      <c r="T332" s="402"/>
      <c r="U332" s="402"/>
      <c r="V332" s="13"/>
    </row>
    <row r="333" spans="1:22" ht="36" x14ac:dyDescent="0.25">
      <c r="A333" s="483"/>
      <c r="B333" s="456"/>
      <c r="C333" s="484"/>
      <c r="D333" s="458"/>
      <c r="E333" s="175" t="s">
        <v>165</v>
      </c>
      <c r="F333" s="177" t="s">
        <v>166</v>
      </c>
      <c r="G333" s="163" t="s">
        <v>167</v>
      </c>
      <c r="H333" s="459"/>
      <c r="I333" s="485"/>
      <c r="J333" s="433"/>
      <c r="K333" s="279"/>
      <c r="L333" s="279"/>
      <c r="M333" s="444"/>
      <c r="N333" s="535"/>
      <c r="O333" s="535"/>
      <c r="P333" s="435"/>
      <c r="Q333" s="422"/>
      <c r="R333" s="403"/>
      <c r="S333" s="403"/>
      <c r="T333" s="402"/>
      <c r="U333" s="402"/>
      <c r="V333" s="13"/>
    </row>
    <row r="334" spans="1:22" ht="36" x14ac:dyDescent="0.25">
      <c r="A334" s="483"/>
      <c r="B334" s="456"/>
      <c r="C334" s="481" t="s">
        <v>168</v>
      </c>
      <c r="D334" s="477" t="s">
        <v>169</v>
      </c>
      <c r="E334" s="175" t="s">
        <v>170</v>
      </c>
      <c r="F334" s="177" t="s">
        <v>171</v>
      </c>
      <c r="G334" s="163" t="s">
        <v>172</v>
      </c>
      <c r="H334" s="482" t="s">
        <v>173</v>
      </c>
      <c r="I334" s="485"/>
      <c r="J334" s="433">
        <v>2</v>
      </c>
      <c r="K334" s="279"/>
      <c r="L334" s="279"/>
      <c r="M334" s="444">
        <v>0</v>
      </c>
      <c r="N334" s="284"/>
      <c r="O334" s="284"/>
      <c r="P334" s="421">
        <f>ROUND(((M334/J334)*100),0)</f>
        <v>0</v>
      </c>
      <c r="Q334" s="422" t="str">
        <f t="shared" ref="Q334" si="61">IF(P334&lt;=84,"DEFICIENTE",IF(P334&lt;=89,"REGULAR",IF(P334&lt;=94,"BUENO","MUY BUENO")))</f>
        <v>DEFICIENTE</v>
      </c>
      <c r="R334" s="403"/>
      <c r="S334" s="403"/>
      <c r="T334" s="402"/>
      <c r="U334" s="402"/>
      <c r="V334" s="13"/>
    </row>
    <row r="335" spans="1:22" ht="48" x14ac:dyDescent="0.25">
      <c r="A335" s="483"/>
      <c r="B335" s="456"/>
      <c r="C335" s="481"/>
      <c r="D335" s="477"/>
      <c r="E335" s="175" t="s">
        <v>174</v>
      </c>
      <c r="F335" s="177" t="s">
        <v>175</v>
      </c>
      <c r="G335" s="163" t="s">
        <v>176</v>
      </c>
      <c r="H335" s="482"/>
      <c r="I335" s="485"/>
      <c r="J335" s="433"/>
      <c r="K335" s="279"/>
      <c r="L335" s="279"/>
      <c r="M335" s="444"/>
      <c r="N335" s="284"/>
      <c r="O335" s="284"/>
      <c r="P335" s="421"/>
      <c r="Q335" s="422"/>
      <c r="R335" s="403"/>
      <c r="S335" s="403"/>
      <c r="T335" s="402"/>
      <c r="U335" s="402"/>
      <c r="V335" s="13"/>
    </row>
    <row r="336" spans="1:22" ht="60" x14ac:dyDescent="0.25">
      <c r="A336" s="483"/>
      <c r="B336" s="456"/>
      <c r="C336" s="457" t="s">
        <v>177</v>
      </c>
      <c r="D336" s="480" t="s">
        <v>178</v>
      </c>
      <c r="E336" s="175" t="s">
        <v>179</v>
      </c>
      <c r="F336" s="177" t="s">
        <v>180</v>
      </c>
      <c r="G336" s="163" t="s">
        <v>176</v>
      </c>
      <c r="H336" s="459" t="s">
        <v>181</v>
      </c>
      <c r="I336" s="485"/>
      <c r="J336" s="433">
        <v>0</v>
      </c>
      <c r="K336" s="279"/>
      <c r="L336" s="279"/>
      <c r="M336" s="444">
        <v>0</v>
      </c>
      <c r="N336" s="284"/>
      <c r="O336" s="284"/>
      <c r="P336" s="421" t="e">
        <f>ROUND(((M336/J336)*100),0)</f>
        <v>#DIV/0!</v>
      </c>
      <c r="Q336" s="422" t="e">
        <f t="shared" ref="Q336" si="62">IF(P336&lt;=84,"DEFICIENTE",IF(P336&lt;=89,"REGULAR",IF(P336&lt;=94,"BUENO","MUY BUENO")))</f>
        <v>#DIV/0!</v>
      </c>
      <c r="R336" s="403"/>
      <c r="S336" s="403"/>
      <c r="T336" s="402"/>
      <c r="U336" s="402"/>
      <c r="V336" s="13"/>
    </row>
    <row r="337" spans="1:22" ht="36" x14ac:dyDescent="0.25">
      <c r="A337" s="483"/>
      <c r="B337" s="456"/>
      <c r="C337" s="457"/>
      <c r="D337" s="480"/>
      <c r="E337" s="175" t="s">
        <v>182</v>
      </c>
      <c r="F337" s="177" t="s">
        <v>183</v>
      </c>
      <c r="G337" s="163" t="s">
        <v>184</v>
      </c>
      <c r="H337" s="459"/>
      <c r="I337" s="485"/>
      <c r="J337" s="433"/>
      <c r="K337" s="279"/>
      <c r="L337" s="279"/>
      <c r="M337" s="444"/>
      <c r="N337" s="284"/>
      <c r="O337" s="284"/>
      <c r="P337" s="421"/>
      <c r="Q337" s="422"/>
      <c r="R337" s="399"/>
      <c r="S337" s="399"/>
      <c r="T337" s="401"/>
      <c r="U337" s="401"/>
      <c r="V337" s="13"/>
    </row>
    <row r="338" spans="1:22" ht="60" x14ac:dyDescent="0.25">
      <c r="A338" s="483" t="s">
        <v>15</v>
      </c>
      <c r="B338" s="475" t="s">
        <v>185</v>
      </c>
      <c r="C338" s="476" t="s">
        <v>186</v>
      </c>
      <c r="D338" s="477" t="s">
        <v>187</v>
      </c>
      <c r="E338" s="175" t="s">
        <v>188</v>
      </c>
      <c r="F338" s="178" t="s">
        <v>189</v>
      </c>
      <c r="G338" s="163" t="s">
        <v>190</v>
      </c>
      <c r="H338" s="478" t="s">
        <v>191</v>
      </c>
      <c r="I338" s="479" t="s">
        <v>99</v>
      </c>
      <c r="J338" s="433">
        <v>0</v>
      </c>
      <c r="K338" s="279"/>
      <c r="L338" s="279"/>
      <c r="M338" s="444">
        <v>0</v>
      </c>
      <c r="N338" s="284"/>
      <c r="O338" s="284"/>
      <c r="P338" s="421" t="e">
        <f>ROUND(((M338/J338)*100),0)</f>
        <v>#DIV/0!</v>
      </c>
      <c r="Q338" s="422" t="e">
        <f t="shared" ref="Q338" si="63">IF(P338&lt;=84,"DEFICIENTE",IF(P338&lt;=89,"REGULAR",IF(P338&lt;=94,"BUENO","MUY BUENO")))</f>
        <v>#DIV/0!</v>
      </c>
      <c r="R338" s="398">
        <f>J338</f>
        <v>0</v>
      </c>
      <c r="S338" s="400">
        <f>M338</f>
        <v>0</v>
      </c>
      <c r="T338" s="398" t="e">
        <f>ROUND(((S338/R338)*100),0)</f>
        <v>#DIV/0!</v>
      </c>
      <c r="U338" s="398" t="e">
        <f>IF(T338&lt;=84,"DEFICIENTE",IF(T338&lt;=89,"REGULAR",IF(T338&lt;=94,"BUENO","MUY BUENO")))</f>
        <v>#DIV/0!</v>
      </c>
      <c r="V338" s="13"/>
    </row>
    <row r="339" spans="1:22" ht="36" x14ac:dyDescent="0.25">
      <c r="A339" s="483"/>
      <c r="B339" s="475"/>
      <c r="C339" s="476"/>
      <c r="D339" s="477"/>
      <c r="E339" s="175" t="s">
        <v>192</v>
      </c>
      <c r="F339" s="178" t="s">
        <v>193</v>
      </c>
      <c r="G339" s="163" t="s">
        <v>194</v>
      </c>
      <c r="H339" s="478"/>
      <c r="I339" s="479"/>
      <c r="J339" s="433"/>
      <c r="K339" s="279"/>
      <c r="L339" s="279"/>
      <c r="M339" s="444"/>
      <c r="N339" s="284"/>
      <c r="O339" s="284"/>
      <c r="P339" s="421"/>
      <c r="Q339" s="422"/>
      <c r="R339" s="399"/>
      <c r="S339" s="401"/>
      <c r="T339" s="399"/>
      <c r="U339" s="399"/>
      <c r="V339" s="13"/>
    </row>
    <row r="340" spans="1:22" ht="60" x14ac:dyDescent="0.25">
      <c r="A340" s="483" t="s">
        <v>16</v>
      </c>
      <c r="B340" s="486" t="s">
        <v>195</v>
      </c>
      <c r="C340" s="179" t="s">
        <v>196</v>
      </c>
      <c r="D340" s="180" t="s">
        <v>197</v>
      </c>
      <c r="E340" s="175" t="s">
        <v>198</v>
      </c>
      <c r="F340" s="178" t="s">
        <v>199</v>
      </c>
      <c r="G340" s="181" t="s">
        <v>200</v>
      </c>
      <c r="H340" s="182" t="s">
        <v>100</v>
      </c>
      <c r="I340" s="485" t="s">
        <v>95</v>
      </c>
      <c r="J340" s="256">
        <v>0</v>
      </c>
      <c r="K340" s="279"/>
      <c r="L340" s="279"/>
      <c r="M340" s="260">
        <v>0</v>
      </c>
      <c r="N340" s="284"/>
      <c r="O340" s="284"/>
      <c r="P340" s="213" t="e">
        <f>ROUND(((M340/J340)*100),0)</f>
        <v>#DIV/0!</v>
      </c>
      <c r="Q340" s="164" t="e">
        <f t="shared" ref="Q340:Q343" si="64">IF(P340&lt;=84,"DEFICIENTE",IF(P340&lt;=89,"REGULAR",IF(P340&lt;=94,"BUENO","MUY BUENO")))</f>
        <v>#DIV/0!</v>
      </c>
      <c r="R340" s="398">
        <f>(J340+J341+J342)*40</f>
        <v>0</v>
      </c>
      <c r="S340" s="398">
        <f>(M340+M341+M342)*40</f>
        <v>0</v>
      </c>
      <c r="T340" s="398" t="e">
        <f>ROUND(((S340/R340)*100),0)</f>
        <v>#DIV/0!</v>
      </c>
      <c r="U340" s="398" t="e">
        <f>IF(T340&lt;=84,"DEFICIENTE",IF(T340&lt;=89,"REGULAR",IF(T340&lt;=94,"BUENO","MUY BUENO")))</f>
        <v>#DIV/0!</v>
      </c>
      <c r="V340" s="13"/>
    </row>
    <row r="341" spans="1:22" ht="84" customHeight="1" x14ac:dyDescent="0.25">
      <c r="A341" s="483"/>
      <c r="B341" s="486"/>
      <c r="C341" s="183" t="s">
        <v>201</v>
      </c>
      <c r="D341" s="184" t="s">
        <v>202</v>
      </c>
      <c r="E341" s="175" t="s">
        <v>203</v>
      </c>
      <c r="F341" s="178" t="s">
        <v>204</v>
      </c>
      <c r="G341" s="181" t="s">
        <v>205</v>
      </c>
      <c r="H341" s="185" t="s">
        <v>101</v>
      </c>
      <c r="I341" s="485"/>
      <c r="J341" s="256">
        <v>0</v>
      </c>
      <c r="K341" s="279"/>
      <c r="L341" s="279"/>
      <c r="M341" s="260">
        <v>0</v>
      </c>
      <c r="N341" s="284"/>
      <c r="O341" s="284"/>
      <c r="P341" s="213" t="e">
        <f>ROUND(((M341/J341)*100),0)</f>
        <v>#DIV/0!</v>
      </c>
      <c r="Q341" s="164" t="e">
        <f t="shared" si="64"/>
        <v>#DIV/0!</v>
      </c>
      <c r="R341" s="403"/>
      <c r="S341" s="403"/>
      <c r="T341" s="403"/>
      <c r="U341" s="403"/>
      <c r="V341" s="13"/>
    </row>
    <row r="342" spans="1:22" ht="96" customHeight="1" x14ac:dyDescent="0.25">
      <c r="A342" s="483"/>
      <c r="B342" s="486"/>
      <c r="C342" s="179" t="s">
        <v>206</v>
      </c>
      <c r="D342" s="180" t="s">
        <v>207</v>
      </c>
      <c r="E342" s="175" t="s">
        <v>208</v>
      </c>
      <c r="F342" s="178" t="s">
        <v>209</v>
      </c>
      <c r="G342" s="181" t="s">
        <v>210</v>
      </c>
      <c r="H342" s="186" t="s">
        <v>211</v>
      </c>
      <c r="I342" s="485"/>
      <c r="J342" s="256">
        <v>0</v>
      </c>
      <c r="K342" s="279"/>
      <c r="L342" s="279"/>
      <c r="M342" s="260">
        <v>0</v>
      </c>
      <c r="N342" s="284"/>
      <c r="O342" s="284"/>
      <c r="P342" s="213" t="e">
        <f>ROUND(((M342/J342)*100),0)</f>
        <v>#DIV/0!</v>
      </c>
      <c r="Q342" s="164" t="e">
        <f t="shared" si="64"/>
        <v>#DIV/0!</v>
      </c>
      <c r="R342" s="399"/>
      <c r="S342" s="399"/>
      <c r="T342" s="399"/>
      <c r="U342" s="399"/>
      <c r="V342" s="13"/>
    </row>
    <row r="343" spans="1:22" ht="36" x14ac:dyDescent="0.25">
      <c r="A343" s="483" t="s">
        <v>102</v>
      </c>
      <c r="B343" s="486" t="s">
        <v>212</v>
      </c>
      <c r="C343" s="476" t="s">
        <v>213</v>
      </c>
      <c r="D343" s="477" t="s">
        <v>214</v>
      </c>
      <c r="E343" s="175" t="s">
        <v>215</v>
      </c>
      <c r="F343" s="178" t="s">
        <v>216</v>
      </c>
      <c r="G343" s="163" t="s">
        <v>217</v>
      </c>
      <c r="H343" s="487" t="s">
        <v>103</v>
      </c>
      <c r="I343" s="488" t="s">
        <v>104</v>
      </c>
      <c r="J343" s="433">
        <v>0</v>
      </c>
      <c r="K343" s="279"/>
      <c r="L343" s="279"/>
      <c r="M343" s="444">
        <v>0</v>
      </c>
      <c r="N343" s="284"/>
      <c r="O343" s="284"/>
      <c r="P343" s="421" t="e">
        <f>ROUND(((M343/J343)*100),0)</f>
        <v>#DIV/0!</v>
      </c>
      <c r="Q343" s="422" t="e">
        <f t="shared" si="64"/>
        <v>#DIV/0!</v>
      </c>
      <c r="R343" s="404">
        <f>J343</f>
        <v>0</v>
      </c>
      <c r="S343" s="404">
        <f>M343</f>
        <v>0</v>
      </c>
      <c r="T343" s="404" t="e">
        <f>ROUND(((S343/R343)*100),0)</f>
        <v>#DIV/0!</v>
      </c>
      <c r="U343" s="404" t="e">
        <f>IF(T343&lt;=84,"DEFICIENTE",IF(T343&lt;=89,"REGULAR",IF(T343&lt;=94,"BUENO","MUY BUENO")))</f>
        <v>#DIV/0!</v>
      </c>
      <c r="V343" s="13"/>
    </row>
    <row r="344" spans="1:22" ht="36" x14ac:dyDescent="0.25">
      <c r="A344" s="483"/>
      <c r="B344" s="486"/>
      <c r="C344" s="476"/>
      <c r="D344" s="477"/>
      <c r="E344" s="175" t="s">
        <v>218</v>
      </c>
      <c r="F344" s="178" t="s">
        <v>219</v>
      </c>
      <c r="G344" s="163" t="s">
        <v>220</v>
      </c>
      <c r="H344" s="487"/>
      <c r="I344" s="488"/>
      <c r="J344" s="433"/>
      <c r="K344" s="279"/>
      <c r="L344" s="279"/>
      <c r="M344" s="444"/>
      <c r="N344" s="284"/>
      <c r="O344" s="284"/>
      <c r="P344" s="421"/>
      <c r="Q344" s="422"/>
      <c r="R344" s="405"/>
      <c r="S344" s="405"/>
      <c r="T344" s="405"/>
      <c r="U344" s="405"/>
      <c r="V344" s="13"/>
    </row>
    <row r="345" spans="1:22" ht="76.5" x14ac:dyDescent="0.25">
      <c r="A345" s="483"/>
      <c r="B345" s="486"/>
      <c r="C345" s="179" t="s">
        <v>221</v>
      </c>
      <c r="D345" s="180" t="s">
        <v>222</v>
      </c>
      <c r="E345" s="187" t="s">
        <v>223</v>
      </c>
      <c r="F345" s="178" t="s">
        <v>224</v>
      </c>
      <c r="G345" s="181" t="s">
        <v>225</v>
      </c>
      <c r="H345" s="188" t="s">
        <v>105</v>
      </c>
      <c r="I345" s="488"/>
      <c r="J345" s="239">
        <v>2</v>
      </c>
      <c r="K345" s="279"/>
      <c r="L345" s="279"/>
      <c r="M345" s="260">
        <v>0</v>
      </c>
      <c r="N345" s="284"/>
      <c r="O345" s="284"/>
      <c r="P345" s="213">
        <f>ROUND(((M345/J345)*100),0)</f>
        <v>0</v>
      </c>
      <c r="Q345" s="164" t="str">
        <f t="shared" ref="Q345" si="65">IF(P345&lt;=84,"DEFICIENTE",IF(P345&lt;=89,"REGULAR",IF(P345&lt;=94,"BUENO","MUY BUENO")))</f>
        <v>DEFICIENTE</v>
      </c>
      <c r="R345" s="406"/>
      <c r="S345" s="406"/>
      <c r="T345" s="406"/>
      <c r="U345" s="406"/>
      <c r="V345" s="13"/>
    </row>
    <row r="346" spans="1:22" ht="16.5" x14ac:dyDescent="0.25">
      <c r="A346" s="189" t="s">
        <v>106</v>
      </c>
      <c r="B346" s="190"/>
      <c r="C346" s="191"/>
      <c r="D346" s="192"/>
      <c r="E346" s="193"/>
      <c r="F346" s="194"/>
      <c r="G346" s="195"/>
      <c r="H346" s="195"/>
      <c r="I346" s="196"/>
      <c r="J346" s="169"/>
      <c r="K346" s="277"/>
      <c r="L346" s="277"/>
      <c r="M346" s="260"/>
      <c r="N346" s="284"/>
      <c r="O346" s="284"/>
      <c r="P346" s="165"/>
      <c r="Q346" s="164"/>
      <c r="R346" s="197"/>
      <c r="S346" s="197"/>
      <c r="T346" s="197"/>
      <c r="U346" s="197"/>
      <c r="V346" s="13"/>
    </row>
    <row r="347" spans="1:22" ht="28.5" x14ac:dyDescent="0.25">
      <c r="A347" s="441" t="s">
        <v>226</v>
      </c>
      <c r="B347" s="442" t="s">
        <v>107</v>
      </c>
      <c r="C347" s="198" t="s">
        <v>227</v>
      </c>
      <c r="D347" s="199" t="s">
        <v>108</v>
      </c>
      <c r="E347" s="200" t="s">
        <v>228</v>
      </c>
      <c r="F347" s="201" t="s">
        <v>229</v>
      </c>
      <c r="G347" s="202" t="s">
        <v>94</v>
      </c>
      <c r="H347" s="203" t="s">
        <v>94</v>
      </c>
      <c r="I347" s="443" t="s">
        <v>109</v>
      </c>
      <c r="J347" s="239">
        <v>15</v>
      </c>
      <c r="K347" s="279"/>
      <c r="L347" s="279"/>
      <c r="M347" s="260">
        <v>0</v>
      </c>
      <c r="N347" s="284"/>
      <c r="O347" s="284"/>
      <c r="P347" s="165">
        <f>ROUND(((M347/J347)*100),0)</f>
        <v>0</v>
      </c>
      <c r="Q347" s="164" t="str">
        <f>IF(P347&lt;=84,"DEFICIENTE",IF(P347&lt;=89,"REGULAR",IF(P347&lt;=94,"BUENO","MUY BUENO")))</f>
        <v>DEFICIENTE</v>
      </c>
      <c r="R347" s="204">
        <f>J347</f>
        <v>15</v>
      </c>
      <c r="S347" s="204">
        <f>M347</f>
        <v>0</v>
      </c>
      <c r="T347" s="204">
        <f>ROUND(((S347/R347)*100),0)</f>
        <v>0</v>
      </c>
      <c r="U347" s="204" t="str">
        <f>IF(T347&lt;=84,"DEFICIENTE",IF(T347&lt;=89,"REGULAR",IF(T347&lt;=94,"BUENO","MUY BUENO")))</f>
        <v>DEFICIENTE</v>
      </c>
      <c r="V347" s="13"/>
    </row>
    <row r="348" spans="1:22" x14ac:dyDescent="0.25">
      <c r="A348" s="441"/>
      <c r="B348" s="442"/>
      <c r="C348" s="484" t="s">
        <v>230</v>
      </c>
      <c r="D348" s="492" t="s">
        <v>110</v>
      </c>
      <c r="E348" s="236" t="s">
        <v>231</v>
      </c>
      <c r="F348" s="235" t="s">
        <v>232</v>
      </c>
      <c r="G348" s="205" t="s">
        <v>17</v>
      </c>
      <c r="H348" s="493" t="s">
        <v>111</v>
      </c>
      <c r="I348" s="443"/>
      <c r="J348" s="239">
        <v>1</v>
      </c>
      <c r="K348" s="279"/>
      <c r="L348" s="279"/>
      <c r="M348" s="260">
        <v>0</v>
      </c>
      <c r="N348" s="284"/>
      <c r="O348" s="284"/>
      <c r="P348" s="165">
        <f>ROUND(((M348/J348)*100),0)</f>
        <v>0</v>
      </c>
      <c r="Q348" s="164" t="str">
        <f>IF(P348&lt;=84,"DEFICIENTE",IF(P348&lt;=89,"REGULAR",IF(P348&lt;=94,"BUENO","MUY BUENO")))</f>
        <v>DEFICIENTE</v>
      </c>
      <c r="R348" s="404">
        <f>J348</f>
        <v>1</v>
      </c>
      <c r="S348" s="404">
        <f>M348</f>
        <v>0</v>
      </c>
      <c r="T348" s="404">
        <f>ROUND(((S348/R348)*100),0)</f>
        <v>0</v>
      </c>
      <c r="U348" s="404" t="str">
        <f>IF(T348&lt;=84,"DEFICIENTE",IF(T348&lt;=89,"REGULAR",IF(T348&lt;=94,"BUENO","MUY BUENO")))</f>
        <v>DEFICIENTE</v>
      </c>
      <c r="V348" s="13"/>
    </row>
    <row r="349" spans="1:22" ht="24" x14ac:dyDescent="0.25">
      <c r="A349" s="441"/>
      <c r="B349" s="442"/>
      <c r="C349" s="484"/>
      <c r="D349" s="492"/>
      <c r="E349" s="236" t="s">
        <v>233</v>
      </c>
      <c r="F349" s="235" t="s">
        <v>234</v>
      </c>
      <c r="G349" s="205" t="s">
        <v>17</v>
      </c>
      <c r="H349" s="493"/>
      <c r="I349" s="443"/>
      <c r="J349" s="239">
        <v>1</v>
      </c>
      <c r="K349" s="279"/>
      <c r="L349" s="279"/>
      <c r="M349" s="260">
        <v>0</v>
      </c>
      <c r="N349" s="284"/>
      <c r="O349" s="284"/>
      <c r="P349" s="165">
        <f>ROUND(((M349/J349)*100),0)</f>
        <v>0</v>
      </c>
      <c r="Q349" s="164" t="str">
        <f>IF(P349&lt;=84,"DEFICIENTE",IF(P349&lt;=89,"REGULAR",IF(P349&lt;=94,"BUENO","MUY BUENO")))</f>
        <v>DEFICIENTE</v>
      </c>
      <c r="R349" s="405"/>
      <c r="S349" s="405"/>
      <c r="T349" s="405"/>
      <c r="U349" s="405"/>
      <c r="V349" s="13"/>
    </row>
    <row r="350" spans="1:22" ht="36" x14ac:dyDescent="0.25">
      <c r="A350" s="441"/>
      <c r="B350" s="442"/>
      <c r="C350" s="484"/>
      <c r="D350" s="492"/>
      <c r="E350" s="236" t="s">
        <v>235</v>
      </c>
      <c r="F350" s="235" t="s">
        <v>236</v>
      </c>
      <c r="G350" s="205" t="s">
        <v>17</v>
      </c>
      <c r="H350" s="493"/>
      <c r="I350" s="443"/>
      <c r="J350" s="239">
        <v>0</v>
      </c>
      <c r="K350" s="279"/>
      <c r="L350" s="279"/>
      <c r="M350" s="260">
        <v>0</v>
      </c>
      <c r="N350" s="284"/>
      <c r="O350" s="284"/>
      <c r="P350" s="165" t="e">
        <f>ROUND(((M350/J350)*100),0)</f>
        <v>#DIV/0!</v>
      </c>
      <c r="Q350" s="164" t="e">
        <f>IF(P350&lt;=84,"DEFICIENTE",IF(P350&lt;=89,"REGULAR",IF(P350&lt;=94,"BUENO","MUY BUENO")))</f>
        <v>#DIV/0!</v>
      </c>
      <c r="R350" s="405"/>
      <c r="S350" s="405"/>
      <c r="T350" s="405"/>
      <c r="U350" s="405"/>
      <c r="V350" s="13"/>
    </row>
    <row r="351" spans="1:22" ht="36" x14ac:dyDescent="0.25">
      <c r="A351" s="441"/>
      <c r="B351" s="442"/>
      <c r="C351" s="484"/>
      <c r="D351" s="492"/>
      <c r="E351" s="236" t="s">
        <v>237</v>
      </c>
      <c r="F351" s="235" t="s">
        <v>238</v>
      </c>
      <c r="G351" s="205" t="s">
        <v>17</v>
      </c>
      <c r="H351" s="493"/>
      <c r="I351" s="443"/>
      <c r="J351" s="239">
        <v>1</v>
      </c>
      <c r="K351" s="279"/>
      <c r="L351" s="279"/>
      <c r="M351" s="260">
        <v>0</v>
      </c>
      <c r="N351" s="284"/>
      <c r="O351" s="284"/>
      <c r="P351" s="165">
        <f>ROUND(((M351/J351)*100),0)</f>
        <v>0</v>
      </c>
      <c r="Q351" s="164" t="str">
        <f>IF(P351&lt;=84,"DEFICIENTE",IF(P351&lt;=89,"REGULAR",IF(P351&lt;=94,"BUENO","MUY BUENO")))</f>
        <v>DEFICIENTE</v>
      </c>
      <c r="R351" s="406"/>
      <c r="S351" s="406"/>
      <c r="T351" s="406"/>
      <c r="U351" s="406"/>
      <c r="V351" s="13"/>
    </row>
    <row r="352" spans="1:22" ht="18.75" x14ac:dyDescent="0.25">
      <c r="A352" s="436" t="s">
        <v>133</v>
      </c>
      <c r="B352" s="437"/>
      <c r="C352" s="437"/>
      <c r="D352" s="437"/>
      <c r="E352" s="437"/>
      <c r="F352" s="437"/>
      <c r="G352" s="437"/>
      <c r="H352" s="437"/>
      <c r="I352" s="437"/>
      <c r="J352" s="437"/>
      <c r="K352" s="437"/>
      <c r="L352" s="437"/>
      <c r="M352" s="437"/>
      <c r="N352" s="437"/>
      <c r="O352" s="437"/>
      <c r="P352" s="437"/>
      <c r="Q352" s="437"/>
      <c r="R352" s="437"/>
      <c r="S352" s="437"/>
      <c r="T352" s="437"/>
      <c r="U352" s="438"/>
      <c r="V352" s="13"/>
    </row>
    <row r="353" spans="1:22" x14ac:dyDescent="0.25">
      <c r="A353" s="210" t="s">
        <v>91</v>
      </c>
      <c r="B353" s="207"/>
      <c r="C353" s="207"/>
      <c r="D353" s="207"/>
      <c r="E353" s="207"/>
      <c r="F353" s="207"/>
      <c r="G353" s="207"/>
      <c r="H353" s="207"/>
      <c r="I353" s="207"/>
      <c r="J353" s="207"/>
      <c r="K353" s="207"/>
      <c r="L353" s="207"/>
      <c r="M353" s="207"/>
      <c r="N353" s="207"/>
      <c r="O353" s="207"/>
      <c r="P353" s="207"/>
      <c r="Q353" s="207"/>
      <c r="R353" s="208"/>
      <c r="S353" s="208"/>
      <c r="T353" s="209"/>
      <c r="U353" s="208"/>
      <c r="V353" s="13"/>
    </row>
    <row r="354" spans="1:22" ht="24" x14ac:dyDescent="0.25">
      <c r="A354" s="455" t="s">
        <v>12</v>
      </c>
      <c r="B354" s="456" t="s">
        <v>92</v>
      </c>
      <c r="C354" s="457" t="s">
        <v>150</v>
      </c>
      <c r="D354" s="458" t="s">
        <v>93</v>
      </c>
      <c r="E354" s="161" t="s">
        <v>151</v>
      </c>
      <c r="F354" s="162" t="s">
        <v>152</v>
      </c>
      <c r="G354" s="163" t="s">
        <v>153</v>
      </c>
      <c r="H354" s="459" t="s">
        <v>94</v>
      </c>
      <c r="I354" s="460" t="s">
        <v>95</v>
      </c>
      <c r="J354" s="240">
        <v>14</v>
      </c>
      <c r="K354" s="240"/>
      <c r="L354" s="240"/>
      <c r="M354" s="269">
        <v>15</v>
      </c>
      <c r="N354" s="288"/>
      <c r="O354" s="288"/>
      <c r="P354" s="165">
        <f>ROUND(((M354/J354)*100),0)</f>
        <v>107</v>
      </c>
      <c r="Q354" s="164" t="str">
        <f>IF(P354&lt;=84,"DEFICIENTE",IF(P354&lt;=89,"REGULAR",IF(P354&lt;=94,"BUENO","MUY BUENO")))</f>
        <v>MUY BUENO</v>
      </c>
      <c r="R354" s="407">
        <f>J354</f>
        <v>14</v>
      </c>
      <c r="S354" s="410">
        <f>M354</f>
        <v>15</v>
      </c>
      <c r="T354" s="410">
        <f>ROUND(((S354/R354)*100),0)</f>
        <v>107</v>
      </c>
      <c r="U354" s="410" t="str">
        <f>IF(T354&lt;=84,"DEFICIENTE",IF(T354&lt;=89,"REGULAR",IF(T354&lt;=94,"BUENO","MUY BUENO")))</f>
        <v>MUY BUENO</v>
      </c>
      <c r="V354" s="13"/>
    </row>
    <row r="355" spans="1:22" ht="48" x14ac:dyDescent="0.25">
      <c r="A355" s="455"/>
      <c r="B355" s="456"/>
      <c r="C355" s="457"/>
      <c r="D355" s="458"/>
      <c r="E355" s="166" t="s">
        <v>154</v>
      </c>
      <c r="F355" s="167" t="s">
        <v>142</v>
      </c>
      <c r="G355" s="168" t="s">
        <v>153</v>
      </c>
      <c r="H355" s="459"/>
      <c r="I355" s="460"/>
      <c r="J355" s="257"/>
      <c r="K355" s="289"/>
      <c r="L355" s="289"/>
      <c r="M355" s="268"/>
      <c r="N355" s="268"/>
      <c r="O355" s="268"/>
      <c r="P355" s="171"/>
      <c r="Q355" s="170"/>
      <c r="R355" s="408"/>
      <c r="S355" s="411"/>
      <c r="T355" s="411"/>
      <c r="U355" s="411"/>
      <c r="V355" s="13"/>
    </row>
    <row r="356" spans="1:22" ht="48" x14ac:dyDescent="0.25">
      <c r="A356" s="455"/>
      <c r="B356" s="456"/>
      <c r="C356" s="481" t="s">
        <v>155</v>
      </c>
      <c r="D356" s="489" t="s">
        <v>96</v>
      </c>
      <c r="E356" s="172" t="s">
        <v>143</v>
      </c>
      <c r="F356" s="173" t="s">
        <v>144</v>
      </c>
      <c r="G356" s="174" t="s">
        <v>145</v>
      </c>
      <c r="H356" s="482" t="s">
        <v>94</v>
      </c>
      <c r="I356" s="460"/>
      <c r="J356" s="257"/>
      <c r="K356" s="289"/>
      <c r="L356" s="289"/>
      <c r="M356" s="268"/>
      <c r="N356" s="268"/>
      <c r="O356" s="268"/>
      <c r="P356" s="171"/>
      <c r="Q356" s="170"/>
      <c r="R356" s="408"/>
      <c r="S356" s="411"/>
      <c r="T356" s="411"/>
      <c r="U356" s="411"/>
      <c r="V356" s="13"/>
    </row>
    <row r="357" spans="1:22" ht="36" x14ac:dyDescent="0.25">
      <c r="A357" s="455"/>
      <c r="B357" s="456"/>
      <c r="C357" s="481"/>
      <c r="D357" s="489"/>
      <c r="E357" s="172" t="s">
        <v>146</v>
      </c>
      <c r="F357" s="173" t="s">
        <v>147</v>
      </c>
      <c r="G357" s="174" t="s">
        <v>145</v>
      </c>
      <c r="H357" s="482"/>
      <c r="I357" s="460"/>
      <c r="J357" s="257"/>
      <c r="K357" s="289"/>
      <c r="L357" s="289"/>
      <c r="M357" s="268"/>
      <c r="N357" s="268"/>
      <c r="O357" s="268"/>
      <c r="P357" s="171"/>
      <c r="Q357" s="170"/>
      <c r="R357" s="408"/>
      <c r="S357" s="411"/>
      <c r="T357" s="411"/>
      <c r="U357" s="411"/>
      <c r="V357" s="13"/>
    </row>
    <row r="358" spans="1:22" ht="48" x14ac:dyDescent="0.25">
      <c r="A358" s="455"/>
      <c r="B358" s="456"/>
      <c r="C358" s="481"/>
      <c r="D358" s="489"/>
      <c r="E358" s="175" t="s">
        <v>148</v>
      </c>
      <c r="F358" s="176" t="s">
        <v>149</v>
      </c>
      <c r="G358" s="163" t="s">
        <v>145</v>
      </c>
      <c r="H358" s="482"/>
      <c r="I358" s="460"/>
      <c r="J358" s="242">
        <v>0</v>
      </c>
      <c r="K358" s="242"/>
      <c r="L358" s="242"/>
      <c r="M358" s="269">
        <v>0</v>
      </c>
      <c r="N358" s="288"/>
      <c r="O358" s="288"/>
      <c r="P358" s="165" t="e">
        <f>ROUND(((M358/J358)*100),0)</f>
        <v>#DIV/0!</v>
      </c>
      <c r="Q358" s="164" t="e">
        <f>IF(P358&lt;=84,"DEFICIENTE",IF(P358&lt;=89,"REGULAR",IF(P358&lt;=94,"BUENO","MUY BUENO")))</f>
        <v>#DIV/0!</v>
      </c>
      <c r="R358" s="409"/>
      <c r="S358" s="412"/>
      <c r="T358" s="412"/>
      <c r="U358" s="412"/>
      <c r="V358" s="13"/>
    </row>
    <row r="359" spans="1:22" ht="24" x14ac:dyDescent="0.25">
      <c r="A359" s="483" t="s">
        <v>14</v>
      </c>
      <c r="B359" s="456" t="s">
        <v>156</v>
      </c>
      <c r="C359" s="484" t="s">
        <v>157</v>
      </c>
      <c r="D359" s="458" t="s">
        <v>158</v>
      </c>
      <c r="E359" s="175" t="s">
        <v>159</v>
      </c>
      <c r="F359" s="177" t="s">
        <v>160</v>
      </c>
      <c r="G359" s="163" t="s">
        <v>161</v>
      </c>
      <c r="H359" s="459" t="s">
        <v>97</v>
      </c>
      <c r="I359" s="485" t="s">
        <v>98</v>
      </c>
      <c r="J359" s="497">
        <v>0</v>
      </c>
      <c r="K359" s="290"/>
      <c r="L359" s="290"/>
      <c r="M359" s="444">
        <v>0</v>
      </c>
      <c r="N359" s="534"/>
      <c r="O359" s="534"/>
      <c r="P359" s="434" t="e">
        <f>ROUND(((M359/J359)*100),0)</f>
        <v>#DIV/0!</v>
      </c>
      <c r="Q359" s="422" t="e">
        <f t="shared" ref="Q359" si="66">IF(P359&lt;=84,"DEFICIENTE",IF(P359&lt;=89,"REGULAR",IF(P359&lt;=94,"BUENO","MUY BUENO")))</f>
        <v>#DIV/0!</v>
      </c>
      <c r="R359" s="398">
        <f>J359</f>
        <v>0</v>
      </c>
      <c r="S359" s="398">
        <f>M359</f>
        <v>0</v>
      </c>
      <c r="T359" s="400" t="e">
        <f>ROUND(((S359/R359)*100),0)</f>
        <v>#DIV/0!</v>
      </c>
      <c r="U359" s="400" t="e">
        <f>IF(T359&lt;=84,"DEFICIENTE",IF(T359&lt;=89,"REGULAR",IF(T359&lt;=94,"BUENO","MUY BUENO")))</f>
        <v>#DIV/0!</v>
      </c>
      <c r="V359" s="13"/>
    </row>
    <row r="360" spans="1:22" ht="36" x14ac:dyDescent="0.25">
      <c r="A360" s="483"/>
      <c r="B360" s="456"/>
      <c r="C360" s="484"/>
      <c r="D360" s="458"/>
      <c r="E360" s="175" t="s">
        <v>162</v>
      </c>
      <c r="F360" s="177" t="s">
        <v>163</v>
      </c>
      <c r="G360" s="163" t="s">
        <v>164</v>
      </c>
      <c r="H360" s="459"/>
      <c r="I360" s="485"/>
      <c r="J360" s="497"/>
      <c r="K360" s="290"/>
      <c r="L360" s="290"/>
      <c r="M360" s="444"/>
      <c r="N360" s="535"/>
      <c r="O360" s="535"/>
      <c r="P360" s="435"/>
      <c r="Q360" s="422"/>
      <c r="R360" s="403"/>
      <c r="S360" s="403"/>
      <c r="T360" s="402"/>
      <c r="U360" s="402"/>
      <c r="V360" s="13"/>
    </row>
    <row r="361" spans="1:22" ht="36" x14ac:dyDescent="0.25">
      <c r="A361" s="483"/>
      <c r="B361" s="456"/>
      <c r="C361" s="484"/>
      <c r="D361" s="458"/>
      <c r="E361" s="175" t="s">
        <v>165</v>
      </c>
      <c r="F361" s="177" t="s">
        <v>166</v>
      </c>
      <c r="G361" s="163" t="s">
        <v>167</v>
      </c>
      <c r="H361" s="459"/>
      <c r="I361" s="485"/>
      <c r="J361" s="497"/>
      <c r="K361" s="290"/>
      <c r="L361" s="290"/>
      <c r="M361" s="444"/>
      <c r="N361" s="535"/>
      <c r="O361" s="535"/>
      <c r="P361" s="435"/>
      <c r="Q361" s="422"/>
      <c r="R361" s="403"/>
      <c r="S361" s="403"/>
      <c r="T361" s="402"/>
      <c r="U361" s="402"/>
      <c r="V361" s="13"/>
    </row>
    <row r="362" spans="1:22" ht="36" x14ac:dyDescent="0.25">
      <c r="A362" s="483"/>
      <c r="B362" s="456"/>
      <c r="C362" s="481" t="s">
        <v>168</v>
      </c>
      <c r="D362" s="477" t="s">
        <v>169</v>
      </c>
      <c r="E362" s="175" t="s">
        <v>170</v>
      </c>
      <c r="F362" s="177" t="s">
        <v>171</v>
      </c>
      <c r="G362" s="163" t="s">
        <v>172</v>
      </c>
      <c r="H362" s="482" t="s">
        <v>173</v>
      </c>
      <c r="I362" s="485"/>
      <c r="J362" s="497">
        <v>0</v>
      </c>
      <c r="K362" s="290"/>
      <c r="L362" s="290"/>
      <c r="M362" s="444">
        <v>0</v>
      </c>
      <c r="N362" s="284"/>
      <c r="O362" s="284"/>
      <c r="P362" s="421" t="e">
        <f>ROUND(((M362/J362)*100),0)</f>
        <v>#DIV/0!</v>
      </c>
      <c r="Q362" s="422" t="e">
        <f t="shared" ref="Q362" si="67">IF(P362&lt;=84,"DEFICIENTE",IF(P362&lt;=89,"REGULAR",IF(P362&lt;=94,"BUENO","MUY BUENO")))</f>
        <v>#DIV/0!</v>
      </c>
      <c r="R362" s="403"/>
      <c r="S362" s="403"/>
      <c r="T362" s="402"/>
      <c r="U362" s="402"/>
      <c r="V362" s="13"/>
    </row>
    <row r="363" spans="1:22" ht="48" x14ac:dyDescent="0.25">
      <c r="A363" s="483"/>
      <c r="B363" s="456"/>
      <c r="C363" s="481"/>
      <c r="D363" s="477"/>
      <c r="E363" s="175" t="s">
        <v>174</v>
      </c>
      <c r="F363" s="177" t="s">
        <v>175</v>
      </c>
      <c r="G363" s="163" t="s">
        <v>176</v>
      </c>
      <c r="H363" s="482"/>
      <c r="I363" s="485"/>
      <c r="J363" s="497"/>
      <c r="K363" s="290"/>
      <c r="L363" s="290"/>
      <c r="M363" s="444"/>
      <c r="N363" s="284"/>
      <c r="O363" s="284"/>
      <c r="P363" s="421"/>
      <c r="Q363" s="422"/>
      <c r="R363" s="403"/>
      <c r="S363" s="403"/>
      <c r="T363" s="402"/>
      <c r="U363" s="402"/>
      <c r="V363" s="13"/>
    </row>
    <row r="364" spans="1:22" ht="60" x14ac:dyDescent="0.25">
      <c r="A364" s="483"/>
      <c r="B364" s="456"/>
      <c r="C364" s="457" t="s">
        <v>177</v>
      </c>
      <c r="D364" s="480" t="s">
        <v>178</v>
      </c>
      <c r="E364" s="175" t="s">
        <v>179</v>
      </c>
      <c r="F364" s="177" t="s">
        <v>180</v>
      </c>
      <c r="G364" s="163" t="s">
        <v>176</v>
      </c>
      <c r="H364" s="459" t="s">
        <v>181</v>
      </c>
      <c r="I364" s="485"/>
      <c r="J364" s="433">
        <v>0</v>
      </c>
      <c r="K364" s="279"/>
      <c r="L364" s="279"/>
      <c r="M364" s="445">
        <v>0</v>
      </c>
      <c r="N364" s="288"/>
      <c r="O364" s="288"/>
      <c r="P364" s="421" t="e">
        <f>ROUND(((M364/J364)*100),0)</f>
        <v>#DIV/0!</v>
      </c>
      <c r="Q364" s="422" t="e">
        <f t="shared" ref="Q364" si="68">IF(P364&lt;=84,"DEFICIENTE",IF(P364&lt;=89,"REGULAR",IF(P364&lt;=94,"BUENO","MUY BUENO")))</f>
        <v>#DIV/0!</v>
      </c>
      <c r="R364" s="403"/>
      <c r="S364" s="403"/>
      <c r="T364" s="402"/>
      <c r="U364" s="402"/>
      <c r="V364" s="13"/>
    </row>
    <row r="365" spans="1:22" ht="36" x14ac:dyDescent="0.25">
      <c r="A365" s="483"/>
      <c r="B365" s="456"/>
      <c r="C365" s="457"/>
      <c r="D365" s="480"/>
      <c r="E365" s="175" t="s">
        <v>182</v>
      </c>
      <c r="F365" s="177" t="s">
        <v>183</v>
      </c>
      <c r="G365" s="163" t="s">
        <v>184</v>
      </c>
      <c r="H365" s="459"/>
      <c r="I365" s="485"/>
      <c r="J365" s="433"/>
      <c r="K365" s="279"/>
      <c r="L365" s="279"/>
      <c r="M365" s="445"/>
      <c r="N365" s="288"/>
      <c r="O365" s="288"/>
      <c r="P365" s="421"/>
      <c r="Q365" s="422"/>
      <c r="R365" s="399"/>
      <c r="S365" s="399"/>
      <c r="T365" s="401"/>
      <c r="U365" s="401"/>
      <c r="V365" s="13"/>
    </row>
    <row r="366" spans="1:22" ht="60" x14ac:dyDescent="0.25">
      <c r="A366" s="483" t="s">
        <v>15</v>
      </c>
      <c r="B366" s="475" t="s">
        <v>185</v>
      </c>
      <c r="C366" s="476" t="s">
        <v>186</v>
      </c>
      <c r="D366" s="477" t="s">
        <v>187</v>
      </c>
      <c r="E366" s="175" t="s">
        <v>188</v>
      </c>
      <c r="F366" s="178" t="s">
        <v>189</v>
      </c>
      <c r="G366" s="163" t="s">
        <v>190</v>
      </c>
      <c r="H366" s="478" t="s">
        <v>191</v>
      </c>
      <c r="I366" s="479" t="s">
        <v>99</v>
      </c>
      <c r="J366" s="496">
        <v>0</v>
      </c>
      <c r="K366" s="289"/>
      <c r="L366" s="289"/>
      <c r="M366" s="444">
        <v>0</v>
      </c>
      <c r="N366" s="284"/>
      <c r="O366" s="284"/>
      <c r="P366" s="421" t="e">
        <f>ROUND(((M366/J366)*100),0)</f>
        <v>#DIV/0!</v>
      </c>
      <c r="Q366" s="422" t="e">
        <f t="shared" ref="Q366" si="69">IF(P366&lt;=84,"DEFICIENTE",IF(P366&lt;=89,"REGULAR",IF(P366&lt;=94,"BUENO","MUY BUENO")))</f>
        <v>#DIV/0!</v>
      </c>
      <c r="R366" s="398">
        <f>J366</f>
        <v>0</v>
      </c>
      <c r="S366" s="400">
        <f>M366</f>
        <v>0</v>
      </c>
      <c r="T366" s="398" t="e">
        <f>ROUND(((S366/R366)*100),0)</f>
        <v>#DIV/0!</v>
      </c>
      <c r="U366" s="398" t="e">
        <f>IF(T366&lt;=84,"DEFICIENTE",IF(T366&lt;=89,"REGULAR",IF(T366&lt;=94,"BUENO","MUY BUENO")))</f>
        <v>#DIV/0!</v>
      </c>
      <c r="V366" s="13"/>
    </row>
    <row r="367" spans="1:22" ht="36" x14ac:dyDescent="0.25">
      <c r="A367" s="483"/>
      <c r="B367" s="475"/>
      <c r="C367" s="476"/>
      <c r="D367" s="477"/>
      <c r="E367" s="175" t="s">
        <v>192</v>
      </c>
      <c r="F367" s="178" t="s">
        <v>193</v>
      </c>
      <c r="G367" s="163" t="s">
        <v>194</v>
      </c>
      <c r="H367" s="478"/>
      <c r="I367" s="479"/>
      <c r="J367" s="496"/>
      <c r="K367" s="289"/>
      <c r="L367" s="289"/>
      <c r="M367" s="444"/>
      <c r="N367" s="284"/>
      <c r="O367" s="284"/>
      <c r="P367" s="421"/>
      <c r="Q367" s="422"/>
      <c r="R367" s="399"/>
      <c r="S367" s="401"/>
      <c r="T367" s="399"/>
      <c r="U367" s="399"/>
      <c r="V367" s="13"/>
    </row>
    <row r="368" spans="1:22" ht="60" x14ac:dyDescent="0.25">
      <c r="A368" s="483" t="s">
        <v>16</v>
      </c>
      <c r="B368" s="486" t="s">
        <v>195</v>
      </c>
      <c r="C368" s="179" t="s">
        <v>196</v>
      </c>
      <c r="D368" s="180" t="s">
        <v>197</v>
      </c>
      <c r="E368" s="175" t="s">
        <v>198</v>
      </c>
      <c r="F368" s="178" t="s">
        <v>199</v>
      </c>
      <c r="G368" s="181" t="s">
        <v>200</v>
      </c>
      <c r="H368" s="182" t="s">
        <v>100</v>
      </c>
      <c r="I368" s="485" t="s">
        <v>95</v>
      </c>
      <c r="J368" s="257">
        <v>0</v>
      </c>
      <c r="K368" s="289"/>
      <c r="L368" s="289"/>
      <c r="M368" s="269">
        <v>0</v>
      </c>
      <c r="N368" s="288"/>
      <c r="O368" s="288"/>
      <c r="P368" s="213" t="e">
        <f>ROUND(((M368/J368)*100),0)</f>
        <v>#DIV/0!</v>
      </c>
      <c r="Q368" s="164" t="e">
        <f t="shared" ref="Q368:Q371" si="70">IF(P368&lt;=84,"DEFICIENTE",IF(P368&lt;=89,"REGULAR",IF(P368&lt;=94,"BUENO","MUY BUENO")))</f>
        <v>#DIV/0!</v>
      </c>
      <c r="R368" s="398">
        <f>(J368+J369+J370)*40</f>
        <v>0</v>
      </c>
      <c r="S368" s="398">
        <f>(M368+M369+M370)*40</f>
        <v>0</v>
      </c>
      <c r="T368" s="398" t="e">
        <f>ROUND(((S368/R368)*100),0)</f>
        <v>#DIV/0!</v>
      </c>
      <c r="U368" s="398" t="e">
        <f>IF(T368&lt;=84,"DEFICIENTE",IF(T368&lt;=89,"REGULAR",IF(T368&lt;=94,"BUENO","MUY BUENO")))</f>
        <v>#DIV/0!</v>
      </c>
      <c r="V368" s="13"/>
    </row>
    <row r="369" spans="1:22" ht="84" customHeight="1" x14ac:dyDescent="0.25">
      <c r="A369" s="483"/>
      <c r="B369" s="486"/>
      <c r="C369" s="183" t="s">
        <v>201</v>
      </c>
      <c r="D369" s="184" t="s">
        <v>202</v>
      </c>
      <c r="E369" s="175" t="s">
        <v>203</v>
      </c>
      <c r="F369" s="178" t="s">
        <v>204</v>
      </c>
      <c r="G369" s="181" t="s">
        <v>205</v>
      </c>
      <c r="H369" s="185" t="s">
        <v>101</v>
      </c>
      <c r="I369" s="485"/>
      <c r="J369" s="257">
        <v>0</v>
      </c>
      <c r="K369" s="289"/>
      <c r="L369" s="289"/>
      <c r="M369" s="260">
        <v>0</v>
      </c>
      <c r="N369" s="284"/>
      <c r="O369" s="284"/>
      <c r="P369" s="213" t="e">
        <f>ROUND(((M369/J369)*100),0)</f>
        <v>#DIV/0!</v>
      </c>
      <c r="Q369" s="164" t="e">
        <f t="shared" si="70"/>
        <v>#DIV/0!</v>
      </c>
      <c r="R369" s="403"/>
      <c r="S369" s="403"/>
      <c r="T369" s="403"/>
      <c r="U369" s="403"/>
      <c r="V369" s="13"/>
    </row>
    <row r="370" spans="1:22" ht="96" customHeight="1" x14ac:dyDescent="0.25">
      <c r="A370" s="483"/>
      <c r="B370" s="486"/>
      <c r="C370" s="179" t="s">
        <v>206</v>
      </c>
      <c r="D370" s="180" t="s">
        <v>207</v>
      </c>
      <c r="E370" s="175" t="s">
        <v>208</v>
      </c>
      <c r="F370" s="178" t="s">
        <v>209</v>
      </c>
      <c r="G370" s="181" t="s">
        <v>210</v>
      </c>
      <c r="H370" s="186" t="s">
        <v>211</v>
      </c>
      <c r="I370" s="485"/>
      <c r="J370" s="257">
        <v>0</v>
      </c>
      <c r="K370" s="289"/>
      <c r="L370" s="289"/>
      <c r="M370" s="260">
        <v>0</v>
      </c>
      <c r="N370" s="284"/>
      <c r="O370" s="284"/>
      <c r="P370" s="213" t="e">
        <f>ROUND(((M370/J370)*100),0)</f>
        <v>#DIV/0!</v>
      </c>
      <c r="Q370" s="164" t="e">
        <f t="shared" si="70"/>
        <v>#DIV/0!</v>
      </c>
      <c r="R370" s="399"/>
      <c r="S370" s="399"/>
      <c r="T370" s="399"/>
      <c r="U370" s="399"/>
      <c r="V370" s="13"/>
    </row>
    <row r="371" spans="1:22" ht="36" x14ac:dyDescent="0.25">
      <c r="A371" s="483" t="s">
        <v>102</v>
      </c>
      <c r="B371" s="486" t="s">
        <v>212</v>
      </c>
      <c r="C371" s="476" t="s">
        <v>213</v>
      </c>
      <c r="D371" s="477" t="s">
        <v>214</v>
      </c>
      <c r="E371" s="175" t="s">
        <v>215</v>
      </c>
      <c r="F371" s="178" t="s">
        <v>216</v>
      </c>
      <c r="G371" s="163" t="s">
        <v>217</v>
      </c>
      <c r="H371" s="487" t="s">
        <v>103</v>
      </c>
      <c r="I371" s="488" t="s">
        <v>104</v>
      </c>
      <c r="J371" s="496">
        <v>0</v>
      </c>
      <c r="K371" s="289"/>
      <c r="L371" s="289"/>
      <c r="M371" s="445">
        <v>0</v>
      </c>
      <c r="N371" s="288"/>
      <c r="O371" s="288"/>
      <c r="P371" s="421" t="e">
        <f>ROUND(((M371/J371)*100),0)</f>
        <v>#DIV/0!</v>
      </c>
      <c r="Q371" s="422" t="e">
        <f t="shared" si="70"/>
        <v>#DIV/0!</v>
      </c>
      <c r="R371" s="404">
        <f>J371</f>
        <v>0</v>
      </c>
      <c r="S371" s="404">
        <f>M371</f>
        <v>0</v>
      </c>
      <c r="T371" s="404" t="e">
        <f>ROUND(((S371/R371)*100),0)</f>
        <v>#DIV/0!</v>
      </c>
      <c r="U371" s="404" t="e">
        <f>IF(T371&lt;=84,"DEFICIENTE",IF(T371&lt;=89,"REGULAR",IF(T371&lt;=94,"BUENO","MUY BUENO")))</f>
        <v>#DIV/0!</v>
      </c>
      <c r="V371" s="13"/>
    </row>
    <row r="372" spans="1:22" ht="36" x14ac:dyDescent="0.25">
      <c r="A372" s="483"/>
      <c r="B372" s="486"/>
      <c r="C372" s="476"/>
      <c r="D372" s="477"/>
      <c r="E372" s="175" t="s">
        <v>218</v>
      </c>
      <c r="F372" s="178" t="s">
        <v>219</v>
      </c>
      <c r="G372" s="163" t="s">
        <v>220</v>
      </c>
      <c r="H372" s="487"/>
      <c r="I372" s="488"/>
      <c r="J372" s="496"/>
      <c r="K372" s="289"/>
      <c r="L372" s="289"/>
      <c r="M372" s="445"/>
      <c r="N372" s="288"/>
      <c r="O372" s="288"/>
      <c r="P372" s="421"/>
      <c r="Q372" s="422"/>
      <c r="R372" s="405"/>
      <c r="S372" s="405"/>
      <c r="T372" s="405"/>
      <c r="U372" s="405"/>
      <c r="V372" s="13"/>
    </row>
    <row r="373" spans="1:22" ht="76.5" x14ac:dyDescent="0.25">
      <c r="A373" s="483"/>
      <c r="B373" s="486"/>
      <c r="C373" s="179" t="s">
        <v>221</v>
      </c>
      <c r="D373" s="180" t="s">
        <v>222</v>
      </c>
      <c r="E373" s="187" t="s">
        <v>223</v>
      </c>
      <c r="F373" s="178" t="s">
        <v>224</v>
      </c>
      <c r="G373" s="181" t="s">
        <v>225</v>
      </c>
      <c r="H373" s="188" t="s">
        <v>105</v>
      </c>
      <c r="I373" s="488"/>
      <c r="J373" s="256">
        <v>1</v>
      </c>
      <c r="K373" s="279"/>
      <c r="L373" s="279"/>
      <c r="M373" s="260">
        <v>0</v>
      </c>
      <c r="N373" s="284"/>
      <c r="O373" s="284"/>
      <c r="P373" s="213">
        <f>ROUND(((M373/J373)*100),0)</f>
        <v>0</v>
      </c>
      <c r="Q373" s="164" t="str">
        <f t="shared" ref="Q373" si="71">IF(P373&lt;=84,"DEFICIENTE",IF(P373&lt;=89,"REGULAR",IF(P373&lt;=94,"BUENO","MUY BUENO")))</f>
        <v>DEFICIENTE</v>
      </c>
      <c r="R373" s="406"/>
      <c r="S373" s="406"/>
      <c r="T373" s="406"/>
      <c r="U373" s="406"/>
      <c r="V373" s="13"/>
    </row>
    <row r="374" spans="1:22" ht="16.5" x14ac:dyDescent="0.25">
      <c r="A374" s="189" t="s">
        <v>106</v>
      </c>
      <c r="B374" s="190"/>
      <c r="C374" s="191"/>
      <c r="D374" s="192"/>
      <c r="E374" s="193"/>
      <c r="F374" s="194"/>
      <c r="G374" s="195"/>
      <c r="H374" s="195"/>
      <c r="I374" s="196"/>
      <c r="J374" s="257"/>
      <c r="K374" s="289"/>
      <c r="L374" s="289"/>
      <c r="M374" s="260"/>
      <c r="N374" s="284"/>
      <c r="O374" s="284"/>
      <c r="P374" s="165"/>
      <c r="Q374" s="164"/>
      <c r="R374" s="197"/>
      <c r="S374" s="197"/>
      <c r="T374" s="197"/>
      <c r="U374" s="197"/>
      <c r="V374" s="13"/>
    </row>
    <row r="375" spans="1:22" ht="28.5" x14ac:dyDescent="0.25">
      <c r="A375" s="441" t="s">
        <v>226</v>
      </c>
      <c r="B375" s="442" t="s">
        <v>107</v>
      </c>
      <c r="C375" s="198" t="s">
        <v>227</v>
      </c>
      <c r="D375" s="199" t="s">
        <v>108</v>
      </c>
      <c r="E375" s="200" t="s">
        <v>228</v>
      </c>
      <c r="F375" s="201" t="s">
        <v>229</v>
      </c>
      <c r="G375" s="202" t="s">
        <v>94</v>
      </c>
      <c r="H375" s="203" t="s">
        <v>94</v>
      </c>
      <c r="I375" s="443" t="s">
        <v>109</v>
      </c>
      <c r="J375" s="256">
        <v>60</v>
      </c>
      <c r="K375" s="279"/>
      <c r="L375" s="279"/>
      <c r="M375" s="269">
        <v>0</v>
      </c>
      <c r="N375" s="288"/>
      <c r="O375" s="288"/>
      <c r="P375" s="165">
        <f>ROUND(((M375/J375)*100),0)</f>
        <v>0</v>
      </c>
      <c r="Q375" s="164" t="str">
        <f>IF(P375&lt;=84,"DEFICIENTE",IF(P375&lt;=89,"REGULAR",IF(P375&lt;=94,"BUENO","MUY BUENO")))</f>
        <v>DEFICIENTE</v>
      </c>
      <c r="R375" s="204">
        <f>J375</f>
        <v>60</v>
      </c>
      <c r="S375" s="204">
        <f>M375</f>
        <v>0</v>
      </c>
      <c r="T375" s="204">
        <f>ROUND(((S375/R375)*100),0)</f>
        <v>0</v>
      </c>
      <c r="U375" s="204" t="str">
        <f>IF(T375&lt;=84,"DEFICIENTE",IF(T375&lt;=89,"REGULAR",IF(T375&lt;=94,"BUENO","MUY BUENO")))</f>
        <v>DEFICIENTE</v>
      </c>
      <c r="V375" s="13"/>
    </row>
    <row r="376" spans="1:22" x14ac:dyDescent="0.25">
      <c r="A376" s="441"/>
      <c r="B376" s="442"/>
      <c r="C376" s="484" t="s">
        <v>230</v>
      </c>
      <c r="D376" s="492" t="s">
        <v>110</v>
      </c>
      <c r="E376" s="236" t="s">
        <v>231</v>
      </c>
      <c r="F376" s="235" t="s">
        <v>232</v>
      </c>
      <c r="G376" s="205" t="s">
        <v>17</v>
      </c>
      <c r="H376" s="493" t="s">
        <v>111</v>
      </c>
      <c r="I376" s="443"/>
      <c r="J376" s="256">
        <v>1</v>
      </c>
      <c r="K376" s="279"/>
      <c r="L376" s="279"/>
      <c r="M376" s="269">
        <v>0</v>
      </c>
      <c r="N376" s="288"/>
      <c r="O376" s="288"/>
      <c r="P376" s="165">
        <f>ROUND(((M376/J376)*100),0)</f>
        <v>0</v>
      </c>
      <c r="Q376" s="164" t="str">
        <f>IF(P376&lt;=84,"DEFICIENTE",IF(P376&lt;=89,"REGULAR",IF(P376&lt;=94,"BUENO","MUY BUENO")))</f>
        <v>DEFICIENTE</v>
      </c>
      <c r="R376" s="404">
        <f>J376</f>
        <v>1</v>
      </c>
      <c r="S376" s="404">
        <f>M376</f>
        <v>0</v>
      </c>
      <c r="T376" s="404">
        <f>ROUND(((S376/R376)*100),0)</f>
        <v>0</v>
      </c>
      <c r="U376" s="404" t="str">
        <f>IF(T376&lt;=84,"DEFICIENTE",IF(T376&lt;=89,"REGULAR",IF(T376&lt;=94,"BUENO","MUY BUENO")))</f>
        <v>DEFICIENTE</v>
      </c>
      <c r="V376" s="13"/>
    </row>
    <row r="377" spans="1:22" ht="24" x14ac:dyDescent="0.25">
      <c r="A377" s="441"/>
      <c r="B377" s="442"/>
      <c r="C377" s="484"/>
      <c r="D377" s="492"/>
      <c r="E377" s="236" t="s">
        <v>233</v>
      </c>
      <c r="F377" s="235" t="s">
        <v>234</v>
      </c>
      <c r="G377" s="205" t="s">
        <v>17</v>
      </c>
      <c r="H377" s="493"/>
      <c r="I377" s="443"/>
      <c r="J377" s="256">
        <v>1</v>
      </c>
      <c r="K377" s="279"/>
      <c r="L377" s="279"/>
      <c r="M377" s="269">
        <v>0</v>
      </c>
      <c r="N377" s="288"/>
      <c r="O377" s="288"/>
      <c r="P377" s="165">
        <f>ROUND(((M377/J377)*100),0)</f>
        <v>0</v>
      </c>
      <c r="Q377" s="164" t="str">
        <f>IF(P377&lt;=84,"DEFICIENTE",IF(P377&lt;=89,"REGULAR",IF(P377&lt;=94,"BUENO","MUY BUENO")))</f>
        <v>DEFICIENTE</v>
      </c>
      <c r="R377" s="405"/>
      <c r="S377" s="405"/>
      <c r="T377" s="405"/>
      <c r="U377" s="405"/>
      <c r="V377" s="13"/>
    </row>
    <row r="378" spans="1:22" ht="36" x14ac:dyDescent="0.25">
      <c r="A378" s="441"/>
      <c r="B378" s="442"/>
      <c r="C378" s="484"/>
      <c r="D378" s="492"/>
      <c r="E378" s="236" t="s">
        <v>235</v>
      </c>
      <c r="F378" s="235" t="s">
        <v>236</v>
      </c>
      <c r="G378" s="205" t="s">
        <v>17</v>
      </c>
      <c r="H378" s="493"/>
      <c r="I378" s="443"/>
      <c r="J378" s="256">
        <v>0</v>
      </c>
      <c r="K378" s="279"/>
      <c r="L378" s="279"/>
      <c r="M378" s="269">
        <v>0</v>
      </c>
      <c r="N378" s="288"/>
      <c r="O378" s="288"/>
      <c r="P378" s="165" t="e">
        <f>ROUND(((M378/J378)*100),0)</f>
        <v>#DIV/0!</v>
      </c>
      <c r="Q378" s="164" t="e">
        <f>IF(P378&lt;=84,"DEFICIENTE",IF(P378&lt;=89,"REGULAR",IF(P378&lt;=94,"BUENO","MUY BUENO")))</f>
        <v>#DIV/0!</v>
      </c>
      <c r="R378" s="405"/>
      <c r="S378" s="405"/>
      <c r="T378" s="405"/>
      <c r="U378" s="405"/>
      <c r="V378" s="13"/>
    </row>
    <row r="379" spans="1:22" ht="36" x14ac:dyDescent="0.25">
      <c r="A379" s="441"/>
      <c r="B379" s="442"/>
      <c r="C379" s="484"/>
      <c r="D379" s="492"/>
      <c r="E379" s="236" t="s">
        <v>237</v>
      </c>
      <c r="F379" s="235" t="s">
        <v>238</v>
      </c>
      <c r="G379" s="205" t="s">
        <v>17</v>
      </c>
      <c r="H379" s="493"/>
      <c r="I379" s="443"/>
      <c r="J379" s="256">
        <v>1</v>
      </c>
      <c r="K379" s="279"/>
      <c r="L379" s="279"/>
      <c r="M379" s="269">
        <v>0</v>
      </c>
      <c r="N379" s="288"/>
      <c r="O379" s="288"/>
      <c r="P379" s="165">
        <f>ROUND(((M379/J379)*100),0)</f>
        <v>0</v>
      </c>
      <c r="Q379" s="164" t="str">
        <f>IF(P379&lt;=84,"DEFICIENTE",IF(P379&lt;=89,"REGULAR",IF(P379&lt;=94,"BUENO","MUY BUENO")))</f>
        <v>DEFICIENTE</v>
      </c>
      <c r="R379" s="406"/>
      <c r="S379" s="406"/>
      <c r="T379" s="406"/>
      <c r="U379" s="406"/>
      <c r="V379" s="13"/>
    </row>
    <row r="380" spans="1:22" ht="18.75" x14ac:dyDescent="0.25">
      <c r="A380" s="436" t="s">
        <v>134</v>
      </c>
      <c r="B380" s="437"/>
      <c r="C380" s="437"/>
      <c r="D380" s="437"/>
      <c r="E380" s="437"/>
      <c r="F380" s="437"/>
      <c r="G380" s="437"/>
      <c r="H380" s="437"/>
      <c r="I380" s="437"/>
      <c r="J380" s="437"/>
      <c r="K380" s="437"/>
      <c r="L380" s="437"/>
      <c r="M380" s="437"/>
      <c r="N380" s="437"/>
      <c r="O380" s="437"/>
      <c r="P380" s="437"/>
      <c r="Q380" s="437"/>
      <c r="R380" s="437"/>
      <c r="S380" s="437"/>
      <c r="T380" s="437"/>
      <c r="U380" s="438"/>
      <c r="V380" s="13"/>
    </row>
    <row r="381" spans="1:22" x14ac:dyDescent="0.25">
      <c r="A381" s="210" t="s">
        <v>91</v>
      </c>
      <c r="B381" s="207"/>
      <c r="C381" s="207"/>
      <c r="D381" s="207"/>
      <c r="E381" s="207"/>
      <c r="F381" s="207"/>
      <c r="G381" s="207"/>
      <c r="H381" s="207"/>
      <c r="I381" s="207"/>
      <c r="J381" s="207"/>
      <c r="K381" s="207"/>
      <c r="L381" s="207"/>
      <c r="M381" s="207"/>
      <c r="N381" s="207"/>
      <c r="O381" s="207"/>
      <c r="P381" s="207"/>
      <c r="Q381" s="207"/>
      <c r="R381" s="208"/>
      <c r="S381" s="208"/>
      <c r="T381" s="209"/>
      <c r="U381" s="208"/>
      <c r="V381" s="13"/>
    </row>
    <row r="382" spans="1:22" ht="24" x14ac:dyDescent="0.25">
      <c r="A382" s="455" t="s">
        <v>12</v>
      </c>
      <c r="B382" s="456" t="s">
        <v>92</v>
      </c>
      <c r="C382" s="457" t="s">
        <v>150</v>
      </c>
      <c r="D382" s="458" t="s">
        <v>93</v>
      </c>
      <c r="E382" s="161" t="s">
        <v>151</v>
      </c>
      <c r="F382" s="162" t="s">
        <v>152</v>
      </c>
      <c r="G382" s="163" t="s">
        <v>153</v>
      </c>
      <c r="H382" s="459" t="s">
        <v>94</v>
      </c>
      <c r="I382" s="460" t="s">
        <v>95</v>
      </c>
      <c r="J382" s="240">
        <v>40</v>
      </c>
      <c r="K382" s="240"/>
      <c r="L382" s="240"/>
      <c r="M382" s="269">
        <v>0</v>
      </c>
      <c r="N382" s="288"/>
      <c r="O382" s="288"/>
      <c r="P382" s="165">
        <f>ROUND(((M382/J382)*100),0)</f>
        <v>0</v>
      </c>
      <c r="Q382" s="164" t="str">
        <f>IF(P382&lt;=84,"DEFICIENTE",IF(P382&lt;=89,"REGULAR",IF(P382&lt;=94,"BUENO","MUY BUENO")))</f>
        <v>DEFICIENTE</v>
      </c>
      <c r="R382" s="407">
        <f>J382</f>
        <v>40</v>
      </c>
      <c r="S382" s="410">
        <f>M382</f>
        <v>0</v>
      </c>
      <c r="T382" s="410">
        <f>ROUND(((S382/R382)*100),0)</f>
        <v>0</v>
      </c>
      <c r="U382" s="410" t="str">
        <f>IF(T382&lt;=84,"DEFICIENTE",IF(T382&lt;=89,"REGULAR",IF(T382&lt;=94,"BUENO","MUY BUENO")))</f>
        <v>DEFICIENTE</v>
      </c>
      <c r="V382" s="13"/>
    </row>
    <row r="383" spans="1:22" ht="48" x14ac:dyDescent="0.25">
      <c r="A383" s="455"/>
      <c r="B383" s="456"/>
      <c r="C383" s="457"/>
      <c r="D383" s="458"/>
      <c r="E383" s="166" t="s">
        <v>154</v>
      </c>
      <c r="F383" s="167" t="s">
        <v>142</v>
      </c>
      <c r="G383" s="168" t="s">
        <v>153</v>
      </c>
      <c r="H383" s="459"/>
      <c r="I383" s="460"/>
      <c r="J383" s="169"/>
      <c r="K383" s="277"/>
      <c r="L383" s="277"/>
      <c r="M383" s="268"/>
      <c r="N383" s="268"/>
      <c r="O383" s="268"/>
      <c r="P383" s="171"/>
      <c r="Q383" s="170"/>
      <c r="R383" s="408"/>
      <c r="S383" s="411"/>
      <c r="T383" s="411"/>
      <c r="U383" s="411"/>
      <c r="V383" s="13"/>
    </row>
    <row r="384" spans="1:22" ht="48" x14ac:dyDescent="0.25">
      <c r="A384" s="455"/>
      <c r="B384" s="456"/>
      <c r="C384" s="481" t="s">
        <v>155</v>
      </c>
      <c r="D384" s="489" t="s">
        <v>96</v>
      </c>
      <c r="E384" s="172" t="s">
        <v>143</v>
      </c>
      <c r="F384" s="173" t="s">
        <v>144</v>
      </c>
      <c r="G384" s="174" t="s">
        <v>145</v>
      </c>
      <c r="H384" s="482" t="s">
        <v>94</v>
      </c>
      <c r="I384" s="460"/>
      <c r="J384" s="169"/>
      <c r="K384" s="277"/>
      <c r="L384" s="277"/>
      <c r="M384" s="268"/>
      <c r="N384" s="268"/>
      <c r="O384" s="268"/>
      <c r="P384" s="171"/>
      <c r="Q384" s="170"/>
      <c r="R384" s="408"/>
      <c r="S384" s="411"/>
      <c r="T384" s="411"/>
      <c r="U384" s="411"/>
      <c r="V384" s="13"/>
    </row>
    <row r="385" spans="1:22" ht="36" x14ac:dyDescent="0.25">
      <c r="A385" s="455"/>
      <c r="B385" s="456"/>
      <c r="C385" s="481"/>
      <c r="D385" s="489"/>
      <c r="E385" s="172" t="s">
        <v>146</v>
      </c>
      <c r="F385" s="173" t="s">
        <v>147</v>
      </c>
      <c r="G385" s="174" t="s">
        <v>145</v>
      </c>
      <c r="H385" s="482"/>
      <c r="I385" s="460"/>
      <c r="J385" s="169"/>
      <c r="K385" s="277"/>
      <c r="L385" s="277"/>
      <c r="M385" s="268"/>
      <c r="N385" s="268"/>
      <c r="O385" s="268"/>
      <c r="P385" s="171"/>
      <c r="Q385" s="170"/>
      <c r="R385" s="408"/>
      <c r="S385" s="411"/>
      <c r="T385" s="411"/>
      <c r="U385" s="411"/>
      <c r="V385" s="13"/>
    </row>
    <row r="386" spans="1:22" ht="48" x14ac:dyDescent="0.25">
      <c r="A386" s="455"/>
      <c r="B386" s="456"/>
      <c r="C386" s="481"/>
      <c r="D386" s="489"/>
      <c r="E386" s="175" t="s">
        <v>148</v>
      </c>
      <c r="F386" s="176" t="s">
        <v>149</v>
      </c>
      <c r="G386" s="163" t="s">
        <v>145</v>
      </c>
      <c r="H386" s="482"/>
      <c r="I386" s="460"/>
      <c r="J386" s="239">
        <v>4</v>
      </c>
      <c r="K386" s="279"/>
      <c r="L386" s="279"/>
      <c r="M386" s="269">
        <v>0</v>
      </c>
      <c r="N386" s="288"/>
      <c r="O386" s="288"/>
      <c r="P386" s="165">
        <f>ROUND(((M386/J386)*100),0)</f>
        <v>0</v>
      </c>
      <c r="Q386" s="164" t="str">
        <f>IF(P386&lt;=84,"DEFICIENTE",IF(P386&lt;=89,"REGULAR",IF(P386&lt;=94,"BUENO","MUY BUENO")))</f>
        <v>DEFICIENTE</v>
      </c>
      <c r="R386" s="409"/>
      <c r="S386" s="412"/>
      <c r="T386" s="412"/>
      <c r="U386" s="412"/>
      <c r="V386" s="13"/>
    </row>
    <row r="387" spans="1:22" ht="24" x14ac:dyDescent="0.25">
      <c r="A387" s="483" t="s">
        <v>14</v>
      </c>
      <c r="B387" s="456" t="s">
        <v>156</v>
      </c>
      <c r="C387" s="484" t="s">
        <v>157</v>
      </c>
      <c r="D387" s="458" t="s">
        <v>158</v>
      </c>
      <c r="E387" s="175" t="s">
        <v>159</v>
      </c>
      <c r="F387" s="177" t="s">
        <v>160</v>
      </c>
      <c r="G387" s="163" t="s">
        <v>161</v>
      </c>
      <c r="H387" s="459" t="s">
        <v>97</v>
      </c>
      <c r="I387" s="485" t="s">
        <v>98</v>
      </c>
      <c r="J387" s="433">
        <v>0</v>
      </c>
      <c r="K387" s="279"/>
      <c r="L387" s="279"/>
      <c r="M387" s="444">
        <v>0</v>
      </c>
      <c r="N387" s="534"/>
      <c r="O387" s="534"/>
      <c r="P387" s="434" t="e">
        <f>ROUND(((M387/J387)*100),0)</f>
        <v>#DIV/0!</v>
      </c>
      <c r="Q387" s="422" t="e">
        <f t="shared" ref="Q387" si="72">IF(P387&lt;=84,"DEFICIENTE",IF(P387&lt;=89,"REGULAR",IF(P387&lt;=94,"BUENO","MUY BUENO")))</f>
        <v>#DIV/0!</v>
      </c>
      <c r="R387" s="398">
        <f>J387</f>
        <v>0</v>
      </c>
      <c r="S387" s="398">
        <f>M387</f>
        <v>0</v>
      </c>
      <c r="T387" s="400" t="e">
        <f>ROUND(((S387/R387)*100),0)</f>
        <v>#DIV/0!</v>
      </c>
      <c r="U387" s="400" t="e">
        <f>IF(T387&lt;=84,"DEFICIENTE",IF(T387&lt;=89,"REGULAR",IF(T387&lt;=94,"BUENO","MUY BUENO")))</f>
        <v>#DIV/0!</v>
      </c>
      <c r="V387" s="13"/>
    </row>
    <row r="388" spans="1:22" ht="36" x14ac:dyDescent="0.25">
      <c r="A388" s="483"/>
      <c r="B388" s="456"/>
      <c r="C388" s="484"/>
      <c r="D388" s="458"/>
      <c r="E388" s="175" t="s">
        <v>162</v>
      </c>
      <c r="F388" s="177" t="s">
        <v>163</v>
      </c>
      <c r="G388" s="163" t="s">
        <v>164</v>
      </c>
      <c r="H388" s="459"/>
      <c r="I388" s="485"/>
      <c r="J388" s="433"/>
      <c r="K388" s="279"/>
      <c r="L388" s="279"/>
      <c r="M388" s="444"/>
      <c r="N388" s="535"/>
      <c r="O388" s="535"/>
      <c r="P388" s="435"/>
      <c r="Q388" s="422"/>
      <c r="R388" s="403"/>
      <c r="S388" s="403"/>
      <c r="T388" s="402"/>
      <c r="U388" s="402"/>
      <c r="V388" s="13"/>
    </row>
    <row r="389" spans="1:22" ht="36" x14ac:dyDescent="0.25">
      <c r="A389" s="483"/>
      <c r="B389" s="456"/>
      <c r="C389" s="484"/>
      <c r="D389" s="458"/>
      <c r="E389" s="175" t="s">
        <v>165</v>
      </c>
      <c r="F389" s="177" t="s">
        <v>166</v>
      </c>
      <c r="G389" s="163" t="s">
        <v>167</v>
      </c>
      <c r="H389" s="459"/>
      <c r="I389" s="485"/>
      <c r="J389" s="433"/>
      <c r="K389" s="279"/>
      <c r="L389" s="279"/>
      <c r="M389" s="444"/>
      <c r="N389" s="535"/>
      <c r="O389" s="535"/>
      <c r="P389" s="435"/>
      <c r="Q389" s="422"/>
      <c r="R389" s="403"/>
      <c r="S389" s="403"/>
      <c r="T389" s="402"/>
      <c r="U389" s="402"/>
      <c r="V389" s="13"/>
    </row>
    <row r="390" spans="1:22" ht="36" x14ac:dyDescent="0.25">
      <c r="A390" s="483"/>
      <c r="B390" s="456"/>
      <c r="C390" s="481" t="s">
        <v>168</v>
      </c>
      <c r="D390" s="477" t="s">
        <v>169</v>
      </c>
      <c r="E390" s="175" t="s">
        <v>170</v>
      </c>
      <c r="F390" s="177" t="s">
        <v>171</v>
      </c>
      <c r="G390" s="163" t="s">
        <v>172</v>
      </c>
      <c r="H390" s="482" t="s">
        <v>173</v>
      </c>
      <c r="I390" s="485"/>
      <c r="J390" s="433">
        <v>0</v>
      </c>
      <c r="K390" s="279"/>
      <c r="L390" s="279"/>
      <c r="M390" s="444">
        <v>0</v>
      </c>
      <c r="N390" s="284"/>
      <c r="O390" s="284"/>
      <c r="P390" s="421" t="e">
        <f>ROUND(((M390/J390)*100),0)</f>
        <v>#DIV/0!</v>
      </c>
      <c r="Q390" s="422" t="e">
        <f t="shared" ref="Q390" si="73">IF(P390&lt;=84,"DEFICIENTE",IF(P390&lt;=89,"REGULAR",IF(P390&lt;=94,"BUENO","MUY BUENO")))</f>
        <v>#DIV/0!</v>
      </c>
      <c r="R390" s="403"/>
      <c r="S390" s="403"/>
      <c r="T390" s="402"/>
      <c r="U390" s="402"/>
      <c r="V390" s="13"/>
    </row>
    <row r="391" spans="1:22" ht="48" x14ac:dyDescent="0.25">
      <c r="A391" s="483"/>
      <c r="B391" s="456"/>
      <c r="C391" s="481"/>
      <c r="D391" s="477"/>
      <c r="E391" s="175" t="s">
        <v>174</v>
      </c>
      <c r="F391" s="177" t="s">
        <v>175</v>
      </c>
      <c r="G391" s="163" t="s">
        <v>176</v>
      </c>
      <c r="H391" s="482"/>
      <c r="I391" s="485"/>
      <c r="J391" s="433"/>
      <c r="K391" s="279"/>
      <c r="L391" s="279"/>
      <c r="M391" s="444"/>
      <c r="N391" s="284"/>
      <c r="O391" s="284"/>
      <c r="P391" s="421"/>
      <c r="Q391" s="422"/>
      <c r="R391" s="403"/>
      <c r="S391" s="403"/>
      <c r="T391" s="402"/>
      <c r="U391" s="402"/>
      <c r="V391" s="13"/>
    </row>
    <row r="392" spans="1:22" ht="60" x14ac:dyDescent="0.25">
      <c r="A392" s="483"/>
      <c r="B392" s="456"/>
      <c r="C392" s="457" t="s">
        <v>177</v>
      </c>
      <c r="D392" s="480" t="s">
        <v>178</v>
      </c>
      <c r="E392" s="175" t="s">
        <v>179</v>
      </c>
      <c r="F392" s="177" t="s">
        <v>180</v>
      </c>
      <c r="G392" s="163" t="s">
        <v>176</v>
      </c>
      <c r="H392" s="459" t="s">
        <v>181</v>
      </c>
      <c r="I392" s="485"/>
      <c r="J392" s="446">
        <v>0</v>
      </c>
      <c r="K392" s="293"/>
      <c r="L392" s="293"/>
      <c r="M392" s="445">
        <v>0</v>
      </c>
      <c r="N392" s="288"/>
      <c r="O392" s="288"/>
      <c r="P392" s="421" t="e">
        <f>ROUND(((M392/J392)*100),0)</f>
        <v>#DIV/0!</v>
      </c>
      <c r="Q392" s="422" t="e">
        <f t="shared" ref="Q392" si="74">IF(P392&lt;=84,"DEFICIENTE",IF(P392&lt;=89,"REGULAR",IF(P392&lt;=94,"BUENO","MUY BUENO")))</f>
        <v>#DIV/0!</v>
      </c>
      <c r="R392" s="403"/>
      <c r="S392" s="403"/>
      <c r="T392" s="402"/>
      <c r="U392" s="402"/>
      <c r="V392" s="13"/>
    </row>
    <row r="393" spans="1:22" ht="36" x14ac:dyDescent="0.25">
      <c r="A393" s="483"/>
      <c r="B393" s="456"/>
      <c r="C393" s="457"/>
      <c r="D393" s="480"/>
      <c r="E393" s="175" t="s">
        <v>182</v>
      </c>
      <c r="F393" s="177" t="s">
        <v>183</v>
      </c>
      <c r="G393" s="163" t="s">
        <v>184</v>
      </c>
      <c r="H393" s="459"/>
      <c r="I393" s="485"/>
      <c r="J393" s="446"/>
      <c r="K393" s="293"/>
      <c r="L393" s="293"/>
      <c r="M393" s="445"/>
      <c r="N393" s="288"/>
      <c r="O393" s="288"/>
      <c r="P393" s="421"/>
      <c r="Q393" s="422"/>
      <c r="R393" s="399"/>
      <c r="S393" s="399"/>
      <c r="T393" s="401"/>
      <c r="U393" s="401"/>
      <c r="V393" s="13"/>
    </row>
    <row r="394" spans="1:22" ht="60" x14ac:dyDescent="0.25">
      <c r="A394" s="483" t="s">
        <v>15</v>
      </c>
      <c r="B394" s="475" t="s">
        <v>185</v>
      </c>
      <c r="C394" s="476" t="s">
        <v>186</v>
      </c>
      <c r="D394" s="477" t="s">
        <v>187</v>
      </c>
      <c r="E394" s="175" t="s">
        <v>188</v>
      </c>
      <c r="F394" s="178" t="s">
        <v>189</v>
      </c>
      <c r="G394" s="163" t="s">
        <v>190</v>
      </c>
      <c r="H394" s="478" t="s">
        <v>191</v>
      </c>
      <c r="I394" s="479" t="s">
        <v>99</v>
      </c>
      <c r="J394" s="433">
        <v>1</v>
      </c>
      <c r="K394" s="279"/>
      <c r="L394" s="279"/>
      <c r="M394" s="444">
        <v>0</v>
      </c>
      <c r="N394" s="284"/>
      <c r="O394" s="284"/>
      <c r="P394" s="421">
        <f>ROUND(((M394/J394)*100),0)</f>
        <v>0</v>
      </c>
      <c r="Q394" s="422" t="str">
        <f t="shared" ref="Q394" si="75">IF(P394&lt;=84,"DEFICIENTE",IF(P394&lt;=89,"REGULAR",IF(P394&lt;=94,"BUENO","MUY BUENO")))</f>
        <v>DEFICIENTE</v>
      </c>
      <c r="R394" s="398">
        <f>J394</f>
        <v>1</v>
      </c>
      <c r="S394" s="400">
        <f>M394</f>
        <v>0</v>
      </c>
      <c r="T394" s="398">
        <f>ROUND(((S394/R394)*100),0)</f>
        <v>0</v>
      </c>
      <c r="U394" s="398" t="str">
        <f>IF(T394&lt;=84,"DEFICIENTE",IF(T394&lt;=89,"REGULAR",IF(T394&lt;=94,"BUENO","MUY BUENO")))</f>
        <v>DEFICIENTE</v>
      </c>
      <c r="V394" s="13"/>
    </row>
    <row r="395" spans="1:22" ht="36" x14ac:dyDescent="0.25">
      <c r="A395" s="483"/>
      <c r="B395" s="475"/>
      <c r="C395" s="476"/>
      <c r="D395" s="477"/>
      <c r="E395" s="175" t="s">
        <v>192</v>
      </c>
      <c r="F395" s="178" t="s">
        <v>193</v>
      </c>
      <c r="G395" s="163" t="s">
        <v>194</v>
      </c>
      <c r="H395" s="478"/>
      <c r="I395" s="479"/>
      <c r="J395" s="433"/>
      <c r="K395" s="279"/>
      <c r="L395" s="279"/>
      <c r="M395" s="444"/>
      <c r="N395" s="284"/>
      <c r="O395" s="284"/>
      <c r="P395" s="421"/>
      <c r="Q395" s="422"/>
      <c r="R395" s="399"/>
      <c r="S395" s="401"/>
      <c r="T395" s="399"/>
      <c r="U395" s="399"/>
      <c r="V395" s="13"/>
    </row>
    <row r="396" spans="1:22" ht="60" x14ac:dyDescent="0.25">
      <c r="A396" s="483" t="s">
        <v>16</v>
      </c>
      <c r="B396" s="486" t="s">
        <v>195</v>
      </c>
      <c r="C396" s="179" t="s">
        <v>196</v>
      </c>
      <c r="D396" s="180" t="s">
        <v>197</v>
      </c>
      <c r="E396" s="175" t="s">
        <v>198</v>
      </c>
      <c r="F396" s="178" t="s">
        <v>199</v>
      </c>
      <c r="G396" s="181" t="s">
        <v>200</v>
      </c>
      <c r="H396" s="182" t="s">
        <v>100</v>
      </c>
      <c r="I396" s="485" t="s">
        <v>95</v>
      </c>
      <c r="J396" s="256">
        <v>0</v>
      </c>
      <c r="K396" s="279"/>
      <c r="L396" s="279"/>
      <c r="M396" s="260">
        <v>0</v>
      </c>
      <c r="N396" s="284"/>
      <c r="O396" s="284"/>
      <c r="P396" s="213" t="e">
        <f>ROUND(((M396/J396)*100),0)</f>
        <v>#DIV/0!</v>
      </c>
      <c r="Q396" s="164" t="e">
        <f t="shared" ref="Q396:Q399" si="76">IF(P396&lt;=84,"DEFICIENTE",IF(P396&lt;=89,"REGULAR",IF(P396&lt;=94,"BUENO","MUY BUENO")))</f>
        <v>#DIV/0!</v>
      </c>
      <c r="R396" s="398">
        <f>(J396+J397+J398)*40</f>
        <v>40</v>
      </c>
      <c r="S396" s="398">
        <f>(M396+M397+M398)*40</f>
        <v>0</v>
      </c>
      <c r="T396" s="398">
        <f>ROUND(((S396/R396)*100),0)</f>
        <v>0</v>
      </c>
      <c r="U396" s="398" t="str">
        <f>IF(T396&lt;=84,"DEFICIENTE",IF(T396&lt;=89,"REGULAR",IF(T396&lt;=94,"BUENO","MUY BUENO")))</f>
        <v>DEFICIENTE</v>
      </c>
      <c r="V396" s="13"/>
    </row>
    <row r="397" spans="1:22" ht="84" customHeight="1" x14ac:dyDescent="0.25">
      <c r="A397" s="483"/>
      <c r="B397" s="486"/>
      <c r="C397" s="183" t="s">
        <v>201</v>
      </c>
      <c r="D397" s="184" t="s">
        <v>202</v>
      </c>
      <c r="E397" s="175" t="s">
        <v>203</v>
      </c>
      <c r="F397" s="178" t="s">
        <v>204</v>
      </c>
      <c r="G397" s="181" t="s">
        <v>205</v>
      </c>
      <c r="H397" s="185" t="s">
        <v>101</v>
      </c>
      <c r="I397" s="485"/>
      <c r="J397" s="256">
        <v>0</v>
      </c>
      <c r="K397" s="279"/>
      <c r="L397" s="279"/>
      <c r="M397" s="269">
        <v>0</v>
      </c>
      <c r="N397" s="288"/>
      <c r="O397" s="288"/>
      <c r="P397" s="213" t="e">
        <f>ROUND(((M397/J397)*100),0)</f>
        <v>#DIV/0!</v>
      </c>
      <c r="Q397" s="164" t="e">
        <f t="shared" si="76"/>
        <v>#DIV/0!</v>
      </c>
      <c r="R397" s="403"/>
      <c r="S397" s="403"/>
      <c r="T397" s="403"/>
      <c r="U397" s="403"/>
      <c r="V397" s="13"/>
    </row>
    <row r="398" spans="1:22" ht="96" customHeight="1" x14ac:dyDescent="0.25">
      <c r="A398" s="483"/>
      <c r="B398" s="486"/>
      <c r="C398" s="179" t="s">
        <v>206</v>
      </c>
      <c r="D398" s="180" t="s">
        <v>207</v>
      </c>
      <c r="E398" s="175" t="s">
        <v>208</v>
      </c>
      <c r="F398" s="178" t="s">
        <v>209</v>
      </c>
      <c r="G398" s="181" t="s">
        <v>210</v>
      </c>
      <c r="H398" s="186" t="s">
        <v>211</v>
      </c>
      <c r="I398" s="485"/>
      <c r="J398" s="256">
        <v>1</v>
      </c>
      <c r="K398" s="279"/>
      <c r="L398" s="279"/>
      <c r="M398" s="269">
        <v>0</v>
      </c>
      <c r="N398" s="288"/>
      <c r="O398" s="288"/>
      <c r="P398" s="213">
        <f>ROUND(((M398/J398)*100),0)</f>
        <v>0</v>
      </c>
      <c r="Q398" s="164" t="str">
        <f t="shared" si="76"/>
        <v>DEFICIENTE</v>
      </c>
      <c r="R398" s="399"/>
      <c r="S398" s="399"/>
      <c r="T398" s="399"/>
      <c r="U398" s="399"/>
      <c r="V398" s="13"/>
    </row>
    <row r="399" spans="1:22" ht="36" x14ac:dyDescent="0.25">
      <c r="A399" s="483" t="s">
        <v>102</v>
      </c>
      <c r="B399" s="486" t="s">
        <v>212</v>
      </c>
      <c r="C399" s="476" t="s">
        <v>213</v>
      </c>
      <c r="D399" s="477" t="s">
        <v>214</v>
      </c>
      <c r="E399" s="175" t="s">
        <v>215</v>
      </c>
      <c r="F399" s="178" t="s">
        <v>216</v>
      </c>
      <c r="G399" s="163" t="s">
        <v>217</v>
      </c>
      <c r="H399" s="487" t="s">
        <v>103</v>
      </c>
      <c r="I399" s="488" t="s">
        <v>104</v>
      </c>
      <c r="J399" s="433">
        <v>1</v>
      </c>
      <c r="K399" s="279"/>
      <c r="L399" s="279"/>
      <c r="M399" s="444">
        <v>0</v>
      </c>
      <c r="N399" s="284"/>
      <c r="O399" s="284"/>
      <c r="P399" s="421">
        <f>ROUND(((M399/J399)*100),0)</f>
        <v>0</v>
      </c>
      <c r="Q399" s="422" t="str">
        <f t="shared" si="76"/>
        <v>DEFICIENTE</v>
      </c>
      <c r="R399" s="404">
        <f>J399</f>
        <v>1</v>
      </c>
      <c r="S399" s="404">
        <f>M399</f>
        <v>0</v>
      </c>
      <c r="T399" s="404">
        <f>ROUND(((S399/R399)*100),0)</f>
        <v>0</v>
      </c>
      <c r="U399" s="404" t="str">
        <f>IF(T399&lt;=84,"DEFICIENTE",IF(T399&lt;=89,"REGULAR",IF(T399&lt;=94,"BUENO","MUY BUENO")))</f>
        <v>DEFICIENTE</v>
      </c>
      <c r="V399" s="13"/>
    </row>
    <row r="400" spans="1:22" ht="36" x14ac:dyDescent="0.25">
      <c r="A400" s="483"/>
      <c r="B400" s="486"/>
      <c r="C400" s="476"/>
      <c r="D400" s="477"/>
      <c r="E400" s="175" t="s">
        <v>218</v>
      </c>
      <c r="F400" s="178" t="s">
        <v>219</v>
      </c>
      <c r="G400" s="163" t="s">
        <v>220</v>
      </c>
      <c r="H400" s="487"/>
      <c r="I400" s="488"/>
      <c r="J400" s="433"/>
      <c r="K400" s="279"/>
      <c r="L400" s="279"/>
      <c r="M400" s="444"/>
      <c r="N400" s="284"/>
      <c r="O400" s="284"/>
      <c r="P400" s="421"/>
      <c r="Q400" s="422"/>
      <c r="R400" s="405"/>
      <c r="S400" s="405"/>
      <c r="T400" s="405"/>
      <c r="U400" s="405"/>
      <c r="V400" s="13"/>
    </row>
    <row r="401" spans="1:22" ht="76.5" x14ac:dyDescent="0.25">
      <c r="A401" s="483"/>
      <c r="B401" s="486"/>
      <c r="C401" s="179" t="s">
        <v>221</v>
      </c>
      <c r="D401" s="180" t="s">
        <v>222</v>
      </c>
      <c r="E401" s="187" t="s">
        <v>223</v>
      </c>
      <c r="F401" s="178" t="s">
        <v>224</v>
      </c>
      <c r="G401" s="181" t="s">
        <v>225</v>
      </c>
      <c r="H401" s="188" t="s">
        <v>105</v>
      </c>
      <c r="I401" s="488"/>
      <c r="J401" s="256">
        <v>1</v>
      </c>
      <c r="K401" s="279"/>
      <c r="L401" s="279"/>
      <c r="M401" s="269">
        <v>0</v>
      </c>
      <c r="N401" s="288"/>
      <c r="O401" s="288"/>
      <c r="P401" s="213">
        <f>ROUND(((M401/J401)*100),0)</f>
        <v>0</v>
      </c>
      <c r="Q401" s="164" t="str">
        <f t="shared" ref="Q401" si="77">IF(P401&lt;=84,"DEFICIENTE",IF(P401&lt;=89,"REGULAR",IF(P401&lt;=94,"BUENO","MUY BUENO")))</f>
        <v>DEFICIENTE</v>
      </c>
      <c r="R401" s="406"/>
      <c r="S401" s="406"/>
      <c r="T401" s="406"/>
      <c r="U401" s="406"/>
      <c r="V401" s="13"/>
    </row>
    <row r="402" spans="1:22" ht="16.5" x14ac:dyDescent="0.25">
      <c r="A402" s="189" t="s">
        <v>106</v>
      </c>
      <c r="B402" s="190"/>
      <c r="C402" s="191"/>
      <c r="D402" s="192"/>
      <c r="E402" s="193"/>
      <c r="F402" s="194"/>
      <c r="G402" s="195"/>
      <c r="H402" s="195"/>
      <c r="I402" s="196"/>
      <c r="J402" s="256"/>
      <c r="K402" s="279"/>
      <c r="L402" s="279"/>
      <c r="M402" s="260"/>
      <c r="N402" s="284"/>
      <c r="O402" s="284"/>
      <c r="P402" s="165"/>
      <c r="Q402" s="164"/>
      <c r="R402" s="197"/>
      <c r="S402" s="197"/>
      <c r="T402" s="197"/>
      <c r="U402" s="197"/>
      <c r="V402" s="13"/>
    </row>
    <row r="403" spans="1:22" ht="28.5" x14ac:dyDescent="0.25">
      <c r="A403" s="441" t="s">
        <v>226</v>
      </c>
      <c r="B403" s="442" t="s">
        <v>107</v>
      </c>
      <c r="C403" s="198" t="s">
        <v>227</v>
      </c>
      <c r="D403" s="199" t="s">
        <v>108</v>
      </c>
      <c r="E403" s="200" t="s">
        <v>228</v>
      </c>
      <c r="F403" s="201" t="s">
        <v>229</v>
      </c>
      <c r="G403" s="202" t="s">
        <v>94</v>
      </c>
      <c r="H403" s="203" t="s">
        <v>94</v>
      </c>
      <c r="I403" s="443" t="s">
        <v>109</v>
      </c>
      <c r="J403" s="243">
        <v>400</v>
      </c>
      <c r="K403" s="243"/>
      <c r="L403" s="243"/>
      <c r="M403" s="269">
        <v>443</v>
      </c>
      <c r="N403" s="288"/>
      <c r="O403" s="288"/>
      <c r="P403" s="165">
        <f>ROUND(((M403/J403)*100),0)</f>
        <v>111</v>
      </c>
      <c r="Q403" s="164" t="str">
        <f>IF(P403&lt;=84,"DEFICIENTE",IF(P403&lt;=89,"REGULAR",IF(P403&lt;=94,"BUENO","MUY BUENO")))</f>
        <v>MUY BUENO</v>
      </c>
      <c r="R403" s="204">
        <f>J403</f>
        <v>400</v>
      </c>
      <c r="S403" s="204">
        <f>M403</f>
        <v>443</v>
      </c>
      <c r="T403" s="204">
        <f>ROUND(((S403/R403)*100),0)</f>
        <v>111</v>
      </c>
      <c r="U403" s="204" t="str">
        <f>IF(T403&lt;=84,"DEFICIENTE",IF(T403&lt;=89,"REGULAR",IF(T403&lt;=94,"BUENO","MUY BUENO")))</f>
        <v>MUY BUENO</v>
      </c>
      <c r="V403" s="13"/>
    </row>
    <row r="404" spans="1:22" x14ac:dyDescent="0.25">
      <c r="A404" s="441"/>
      <c r="B404" s="442"/>
      <c r="C404" s="484" t="s">
        <v>230</v>
      </c>
      <c r="D404" s="492" t="s">
        <v>110</v>
      </c>
      <c r="E404" s="236" t="s">
        <v>231</v>
      </c>
      <c r="F404" s="235" t="s">
        <v>232</v>
      </c>
      <c r="G404" s="205" t="s">
        <v>17</v>
      </c>
      <c r="H404" s="493" t="s">
        <v>111</v>
      </c>
      <c r="I404" s="443"/>
      <c r="J404" s="239">
        <v>4</v>
      </c>
      <c r="K404" s="279"/>
      <c r="L404" s="279"/>
      <c r="M404" s="269">
        <v>3</v>
      </c>
      <c r="N404" s="288"/>
      <c r="O404" s="288"/>
      <c r="P404" s="165">
        <f>ROUND(((M404/J404)*100),0)</f>
        <v>75</v>
      </c>
      <c r="Q404" s="164" t="str">
        <f>IF(P404&lt;=84,"DEFICIENTE",IF(P404&lt;=89,"REGULAR",IF(P404&lt;=94,"BUENO","MUY BUENO")))</f>
        <v>DEFICIENTE</v>
      </c>
      <c r="R404" s="404">
        <f>J404</f>
        <v>4</v>
      </c>
      <c r="S404" s="404">
        <f>M404</f>
        <v>3</v>
      </c>
      <c r="T404" s="404">
        <f>ROUND(((S404/R404)*100),0)</f>
        <v>75</v>
      </c>
      <c r="U404" s="404" t="str">
        <f>IF(T404&lt;=84,"DEFICIENTE",IF(T404&lt;=89,"REGULAR",IF(T404&lt;=94,"BUENO","MUY BUENO")))</f>
        <v>DEFICIENTE</v>
      </c>
      <c r="V404" s="13"/>
    </row>
    <row r="405" spans="1:22" ht="24" x14ac:dyDescent="0.25">
      <c r="A405" s="441"/>
      <c r="B405" s="442"/>
      <c r="C405" s="484"/>
      <c r="D405" s="492"/>
      <c r="E405" s="236" t="s">
        <v>233</v>
      </c>
      <c r="F405" s="235" t="s">
        <v>234</v>
      </c>
      <c r="G405" s="205" t="s">
        <v>17</v>
      </c>
      <c r="H405" s="493"/>
      <c r="I405" s="443"/>
      <c r="J405" s="239">
        <v>1</v>
      </c>
      <c r="K405" s="279"/>
      <c r="L405" s="279"/>
      <c r="M405" s="269">
        <v>1</v>
      </c>
      <c r="N405" s="288"/>
      <c r="O405" s="288"/>
      <c r="P405" s="165">
        <f>ROUND(((M405/J405)*100),0)</f>
        <v>100</v>
      </c>
      <c r="Q405" s="164" t="str">
        <f>IF(P405&lt;=84,"DEFICIENTE",IF(P405&lt;=89,"REGULAR",IF(P405&lt;=94,"BUENO","MUY BUENO")))</f>
        <v>MUY BUENO</v>
      </c>
      <c r="R405" s="405"/>
      <c r="S405" s="405"/>
      <c r="T405" s="405"/>
      <c r="U405" s="405"/>
      <c r="V405" s="13"/>
    </row>
    <row r="406" spans="1:22" ht="36" x14ac:dyDescent="0.25">
      <c r="A406" s="441"/>
      <c r="B406" s="442"/>
      <c r="C406" s="484"/>
      <c r="D406" s="492"/>
      <c r="E406" s="236" t="s">
        <v>235</v>
      </c>
      <c r="F406" s="235" t="s">
        <v>236</v>
      </c>
      <c r="G406" s="205" t="s">
        <v>17</v>
      </c>
      <c r="H406" s="493"/>
      <c r="I406" s="443"/>
      <c r="J406" s="238">
        <v>0</v>
      </c>
      <c r="K406" s="289"/>
      <c r="L406" s="289"/>
      <c r="M406" s="269">
        <v>0</v>
      </c>
      <c r="N406" s="288"/>
      <c r="O406" s="288"/>
      <c r="P406" s="165" t="e">
        <f>ROUND(((M406/J406)*100),0)</f>
        <v>#DIV/0!</v>
      </c>
      <c r="Q406" s="164" t="e">
        <f>IF(P406&lt;=84,"DEFICIENTE",IF(P406&lt;=89,"REGULAR",IF(P406&lt;=94,"BUENO","MUY BUENO")))</f>
        <v>#DIV/0!</v>
      </c>
      <c r="R406" s="405"/>
      <c r="S406" s="405"/>
      <c r="T406" s="405"/>
      <c r="U406" s="405"/>
      <c r="V406" s="13"/>
    </row>
    <row r="407" spans="1:22" ht="36" x14ac:dyDescent="0.25">
      <c r="A407" s="441"/>
      <c r="B407" s="442"/>
      <c r="C407" s="484"/>
      <c r="D407" s="492"/>
      <c r="E407" s="236" t="s">
        <v>237</v>
      </c>
      <c r="F407" s="235" t="s">
        <v>238</v>
      </c>
      <c r="G407" s="205" t="s">
        <v>17</v>
      </c>
      <c r="H407" s="493"/>
      <c r="I407" s="443"/>
      <c r="J407" s="239">
        <v>2</v>
      </c>
      <c r="K407" s="279"/>
      <c r="L407" s="279"/>
      <c r="M407" s="269">
        <v>1</v>
      </c>
      <c r="N407" s="288"/>
      <c r="O407" s="288"/>
      <c r="P407" s="165">
        <f>ROUND(((M407/J407)*100),0)</f>
        <v>50</v>
      </c>
      <c r="Q407" s="164" t="str">
        <f>IF(P407&lt;=84,"DEFICIENTE",IF(P407&lt;=89,"REGULAR",IF(P407&lt;=94,"BUENO","MUY BUENO")))</f>
        <v>DEFICIENTE</v>
      </c>
      <c r="R407" s="406"/>
      <c r="S407" s="406"/>
      <c r="T407" s="406"/>
      <c r="U407" s="406"/>
      <c r="V407" s="13"/>
    </row>
    <row r="408" spans="1:22" ht="18.75" x14ac:dyDescent="0.25">
      <c r="A408" s="436" t="s">
        <v>33</v>
      </c>
      <c r="B408" s="437"/>
      <c r="C408" s="437"/>
      <c r="D408" s="437"/>
      <c r="E408" s="437"/>
      <c r="F408" s="437"/>
      <c r="G408" s="437"/>
      <c r="H408" s="437"/>
      <c r="I408" s="437"/>
      <c r="J408" s="437"/>
      <c r="K408" s="437"/>
      <c r="L408" s="437"/>
      <c r="M408" s="437"/>
      <c r="N408" s="437"/>
      <c r="O408" s="437"/>
      <c r="P408" s="437"/>
      <c r="Q408" s="437"/>
      <c r="R408" s="437"/>
      <c r="S408" s="437"/>
      <c r="T408" s="437"/>
      <c r="U408" s="438"/>
      <c r="V408" s="13"/>
    </row>
    <row r="409" spans="1:22" x14ac:dyDescent="0.25">
      <c r="A409" s="210" t="s">
        <v>91</v>
      </c>
      <c r="B409" s="207"/>
      <c r="C409" s="207"/>
      <c r="D409" s="207"/>
      <c r="E409" s="207"/>
      <c r="F409" s="207"/>
      <c r="G409" s="207"/>
      <c r="H409" s="207"/>
      <c r="I409" s="207"/>
      <c r="J409" s="207"/>
      <c r="K409" s="207"/>
      <c r="L409" s="207"/>
      <c r="M409" s="207"/>
      <c r="N409" s="207"/>
      <c r="O409" s="207"/>
      <c r="P409" s="207"/>
      <c r="Q409" s="207"/>
      <c r="R409" s="208"/>
      <c r="S409" s="208"/>
      <c r="T409" s="209"/>
      <c r="U409" s="208"/>
      <c r="V409" s="13"/>
    </row>
    <row r="410" spans="1:22" ht="24" x14ac:dyDescent="0.25">
      <c r="A410" s="455" t="s">
        <v>12</v>
      </c>
      <c r="B410" s="456" t="s">
        <v>92</v>
      </c>
      <c r="C410" s="457" t="s">
        <v>150</v>
      </c>
      <c r="D410" s="458" t="s">
        <v>93</v>
      </c>
      <c r="E410" s="161" t="s">
        <v>151</v>
      </c>
      <c r="F410" s="162" t="s">
        <v>152</v>
      </c>
      <c r="G410" s="163" t="s">
        <v>153</v>
      </c>
      <c r="H410" s="459" t="s">
        <v>94</v>
      </c>
      <c r="I410" s="460" t="s">
        <v>95</v>
      </c>
      <c r="J410" s="240">
        <v>34</v>
      </c>
      <c r="K410" s="240"/>
      <c r="L410" s="240"/>
      <c r="M410" s="248">
        <v>40</v>
      </c>
      <c r="N410" s="280"/>
      <c r="O410" s="280"/>
      <c r="P410" s="165">
        <f>ROUND(((M410/J410)*100),0)</f>
        <v>118</v>
      </c>
      <c r="Q410" s="164" t="str">
        <f>IF(P410&lt;=84,"DEFICIENTE",IF(P410&lt;=89,"REGULAR",IF(P410&lt;=94,"BUENO","MUY BUENO")))</f>
        <v>MUY BUENO</v>
      </c>
      <c r="R410" s="407">
        <f>J410</f>
        <v>34</v>
      </c>
      <c r="S410" s="410">
        <f>M410</f>
        <v>40</v>
      </c>
      <c r="T410" s="410">
        <f>ROUND(((S410/R410)*100),0)</f>
        <v>118</v>
      </c>
      <c r="U410" s="410" t="str">
        <f>IF(T410&lt;=84,"DEFICIENTE",IF(T410&lt;=89,"REGULAR",IF(T410&lt;=94,"BUENO","MUY BUENO")))</f>
        <v>MUY BUENO</v>
      </c>
      <c r="V410" s="13"/>
    </row>
    <row r="411" spans="1:22" ht="48" x14ac:dyDescent="0.25">
      <c r="A411" s="455"/>
      <c r="B411" s="456"/>
      <c r="C411" s="457"/>
      <c r="D411" s="458"/>
      <c r="E411" s="166" t="s">
        <v>154</v>
      </c>
      <c r="F411" s="167" t="s">
        <v>142</v>
      </c>
      <c r="G411" s="168" t="s">
        <v>153</v>
      </c>
      <c r="H411" s="459"/>
      <c r="I411" s="460"/>
      <c r="J411" s="169"/>
      <c r="K411" s="277"/>
      <c r="L411" s="277"/>
      <c r="M411" s="170"/>
      <c r="N411" s="170"/>
      <c r="O411" s="170"/>
      <c r="P411" s="171"/>
      <c r="Q411" s="170"/>
      <c r="R411" s="408"/>
      <c r="S411" s="411"/>
      <c r="T411" s="411"/>
      <c r="U411" s="411"/>
      <c r="V411" s="13"/>
    </row>
    <row r="412" spans="1:22" ht="48" x14ac:dyDescent="0.25">
      <c r="A412" s="455"/>
      <c r="B412" s="456"/>
      <c r="C412" s="481" t="s">
        <v>155</v>
      </c>
      <c r="D412" s="489" t="s">
        <v>96</v>
      </c>
      <c r="E412" s="172" t="s">
        <v>143</v>
      </c>
      <c r="F412" s="173" t="s">
        <v>144</v>
      </c>
      <c r="G412" s="174" t="s">
        <v>145</v>
      </c>
      <c r="H412" s="482" t="s">
        <v>94</v>
      </c>
      <c r="I412" s="460"/>
      <c r="J412" s="169"/>
      <c r="K412" s="277"/>
      <c r="L412" s="277"/>
      <c r="M412" s="170"/>
      <c r="N412" s="170"/>
      <c r="O412" s="170"/>
      <c r="P412" s="171"/>
      <c r="Q412" s="170"/>
      <c r="R412" s="408"/>
      <c r="S412" s="411"/>
      <c r="T412" s="411"/>
      <c r="U412" s="411"/>
      <c r="V412" s="13"/>
    </row>
    <row r="413" spans="1:22" ht="36" x14ac:dyDescent="0.25">
      <c r="A413" s="455"/>
      <c r="B413" s="456"/>
      <c r="C413" s="481"/>
      <c r="D413" s="489"/>
      <c r="E413" s="172" t="s">
        <v>146</v>
      </c>
      <c r="F413" s="173" t="s">
        <v>147</v>
      </c>
      <c r="G413" s="174" t="s">
        <v>145</v>
      </c>
      <c r="H413" s="482"/>
      <c r="I413" s="460"/>
      <c r="J413" s="169"/>
      <c r="K413" s="277"/>
      <c r="L413" s="277"/>
      <c r="M413" s="170"/>
      <c r="N413" s="170"/>
      <c r="O413" s="170"/>
      <c r="P413" s="171"/>
      <c r="Q413" s="170"/>
      <c r="R413" s="408"/>
      <c r="S413" s="411"/>
      <c r="T413" s="411"/>
      <c r="U413" s="411"/>
      <c r="V413" s="13"/>
    </row>
    <row r="414" spans="1:22" ht="48" x14ac:dyDescent="0.25">
      <c r="A414" s="455"/>
      <c r="B414" s="456"/>
      <c r="C414" s="481"/>
      <c r="D414" s="489"/>
      <c r="E414" s="175" t="s">
        <v>148</v>
      </c>
      <c r="F414" s="176" t="s">
        <v>149</v>
      </c>
      <c r="G414" s="163" t="s">
        <v>145</v>
      </c>
      <c r="H414" s="482"/>
      <c r="I414" s="460"/>
      <c r="J414" s="239">
        <v>5</v>
      </c>
      <c r="K414" s="279"/>
      <c r="L414" s="279"/>
      <c r="M414" s="248">
        <v>5</v>
      </c>
      <c r="N414" s="280"/>
      <c r="O414" s="280"/>
      <c r="P414" s="165">
        <f>ROUND(((M414/J414)*100),0)</f>
        <v>100</v>
      </c>
      <c r="Q414" s="164" t="str">
        <f>IF(P414&lt;=84,"DEFICIENTE",IF(P414&lt;=89,"REGULAR",IF(P414&lt;=94,"BUENO","MUY BUENO")))</f>
        <v>MUY BUENO</v>
      </c>
      <c r="R414" s="409"/>
      <c r="S414" s="412"/>
      <c r="T414" s="412"/>
      <c r="U414" s="412"/>
      <c r="V414" s="13"/>
    </row>
    <row r="415" spans="1:22" ht="24" x14ac:dyDescent="0.25">
      <c r="A415" s="483" t="s">
        <v>14</v>
      </c>
      <c r="B415" s="456" t="s">
        <v>156</v>
      </c>
      <c r="C415" s="484" t="s">
        <v>157</v>
      </c>
      <c r="D415" s="458" t="s">
        <v>158</v>
      </c>
      <c r="E415" s="175" t="s">
        <v>159</v>
      </c>
      <c r="F415" s="177" t="s">
        <v>160</v>
      </c>
      <c r="G415" s="163" t="s">
        <v>161</v>
      </c>
      <c r="H415" s="459" t="s">
        <v>97</v>
      </c>
      <c r="I415" s="485" t="s">
        <v>98</v>
      </c>
      <c r="J415" s="433">
        <v>7</v>
      </c>
      <c r="K415" s="279"/>
      <c r="L415" s="279"/>
      <c r="M415" s="418">
        <v>0</v>
      </c>
      <c r="N415" s="528"/>
      <c r="O415" s="528"/>
      <c r="P415" s="434">
        <f>ROUND(((M415/J415)*100),0)</f>
        <v>0</v>
      </c>
      <c r="Q415" s="422" t="str">
        <f t="shared" ref="Q415" si="78">IF(P415&lt;=84,"DEFICIENTE",IF(P415&lt;=89,"REGULAR",IF(P415&lt;=94,"BUENO","MUY BUENO")))</f>
        <v>DEFICIENTE</v>
      </c>
      <c r="R415" s="398">
        <f>J415</f>
        <v>7</v>
      </c>
      <c r="S415" s="398">
        <f>M415</f>
        <v>0</v>
      </c>
      <c r="T415" s="400">
        <f>ROUND(((S415/R415)*100),0)</f>
        <v>0</v>
      </c>
      <c r="U415" s="400" t="str">
        <f>IF(T415&lt;=84,"DEFICIENTE",IF(T415&lt;=89,"REGULAR",IF(T415&lt;=94,"BUENO","MUY BUENO")))</f>
        <v>DEFICIENTE</v>
      </c>
      <c r="V415" s="13"/>
    </row>
    <row r="416" spans="1:22" ht="36" x14ac:dyDescent="0.25">
      <c r="A416" s="483"/>
      <c r="B416" s="456"/>
      <c r="C416" s="484"/>
      <c r="D416" s="458"/>
      <c r="E416" s="175" t="s">
        <v>162</v>
      </c>
      <c r="F416" s="177" t="s">
        <v>163</v>
      </c>
      <c r="G416" s="163" t="s">
        <v>164</v>
      </c>
      <c r="H416" s="459"/>
      <c r="I416" s="485"/>
      <c r="J416" s="433"/>
      <c r="K416" s="279"/>
      <c r="L416" s="279"/>
      <c r="M416" s="418"/>
      <c r="N416" s="531"/>
      <c r="O416" s="531"/>
      <c r="P416" s="435"/>
      <c r="Q416" s="422"/>
      <c r="R416" s="403"/>
      <c r="S416" s="403"/>
      <c r="T416" s="402"/>
      <c r="U416" s="402"/>
      <c r="V416" s="13"/>
    </row>
    <row r="417" spans="1:22" ht="36" x14ac:dyDescent="0.25">
      <c r="A417" s="483"/>
      <c r="B417" s="456"/>
      <c r="C417" s="484"/>
      <c r="D417" s="458"/>
      <c r="E417" s="175" t="s">
        <v>165</v>
      </c>
      <c r="F417" s="177" t="s">
        <v>166</v>
      </c>
      <c r="G417" s="163" t="s">
        <v>167</v>
      </c>
      <c r="H417" s="459"/>
      <c r="I417" s="485"/>
      <c r="J417" s="433"/>
      <c r="K417" s="279"/>
      <c r="L417" s="279"/>
      <c r="M417" s="418"/>
      <c r="N417" s="531"/>
      <c r="O417" s="531"/>
      <c r="P417" s="435"/>
      <c r="Q417" s="422"/>
      <c r="R417" s="403"/>
      <c r="S417" s="403"/>
      <c r="T417" s="402"/>
      <c r="U417" s="402"/>
      <c r="V417" s="13"/>
    </row>
    <row r="418" spans="1:22" ht="36" x14ac:dyDescent="0.25">
      <c r="A418" s="483"/>
      <c r="B418" s="456"/>
      <c r="C418" s="481" t="s">
        <v>168</v>
      </c>
      <c r="D418" s="477" t="s">
        <v>169</v>
      </c>
      <c r="E418" s="175" t="s">
        <v>170</v>
      </c>
      <c r="F418" s="177" t="s">
        <v>171</v>
      </c>
      <c r="G418" s="163" t="s">
        <v>172</v>
      </c>
      <c r="H418" s="482" t="s">
        <v>173</v>
      </c>
      <c r="I418" s="485"/>
      <c r="J418" s="433">
        <v>0</v>
      </c>
      <c r="K418" s="279"/>
      <c r="L418" s="279"/>
      <c r="M418" s="418">
        <v>0</v>
      </c>
      <c r="N418" s="280"/>
      <c r="O418" s="280"/>
      <c r="P418" s="421" t="e">
        <f>ROUND(((M418/J418)*100),0)</f>
        <v>#DIV/0!</v>
      </c>
      <c r="Q418" s="422" t="e">
        <f t="shared" ref="Q418" si="79">IF(P418&lt;=84,"DEFICIENTE",IF(P418&lt;=89,"REGULAR",IF(P418&lt;=94,"BUENO","MUY BUENO")))</f>
        <v>#DIV/0!</v>
      </c>
      <c r="R418" s="403"/>
      <c r="S418" s="403"/>
      <c r="T418" s="402"/>
      <c r="U418" s="402"/>
      <c r="V418" s="13"/>
    </row>
    <row r="419" spans="1:22" ht="48" x14ac:dyDescent="0.25">
      <c r="A419" s="483"/>
      <c r="B419" s="456"/>
      <c r="C419" s="481"/>
      <c r="D419" s="477"/>
      <c r="E419" s="175" t="s">
        <v>174</v>
      </c>
      <c r="F419" s="177" t="s">
        <v>175</v>
      </c>
      <c r="G419" s="163" t="s">
        <v>176</v>
      </c>
      <c r="H419" s="482"/>
      <c r="I419" s="485"/>
      <c r="J419" s="433"/>
      <c r="K419" s="279"/>
      <c r="L419" s="279"/>
      <c r="M419" s="418"/>
      <c r="N419" s="280"/>
      <c r="O419" s="280"/>
      <c r="P419" s="421"/>
      <c r="Q419" s="422"/>
      <c r="R419" s="403"/>
      <c r="S419" s="403"/>
      <c r="T419" s="402"/>
      <c r="U419" s="402"/>
      <c r="V419" s="13"/>
    </row>
    <row r="420" spans="1:22" ht="60" x14ac:dyDescent="0.25">
      <c r="A420" s="483"/>
      <c r="B420" s="456"/>
      <c r="C420" s="457" t="s">
        <v>177</v>
      </c>
      <c r="D420" s="480" t="s">
        <v>178</v>
      </c>
      <c r="E420" s="175" t="s">
        <v>179</v>
      </c>
      <c r="F420" s="177" t="s">
        <v>180</v>
      </c>
      <c r="G420" s="163" t="s">
        <v>176</v>
      </c>
      <c r="H420" s="459" t="s">
        <v>181</v>
      </c>
      <c r="I420" s="485"/>
      <c r="J420" s="433">
        <v>0</v>
      </c>
      <c r="K420" s="279"/>
      <c r="L420" s="279"/>
      <c r="M420" s="418">
        <v>0</v>
      </c>
      <c r="N420" s="280"/>
      <c r="O420" s="280"/>
      <c r="P420" s="421" t="e">
        <f>ROUND(((M420/J420)*100),0)</f>
        <v>#DIV/0!</v>
      </c>
      <c r="Q420" s="422" t="e">
        <f t="shared" ref="Q420" si="80">IF(P420&lt;=84,"DEFICIENTE",IF(P420&lt;=89,"REGULAR",IF(P420&lt;=94,"BUENO","MUY BUENO")))</f>
        <v>#DIV/0!</v>
      </c>
      <c r="R420" s="403"/>
      <c r="S420" s="403"/>
      <c r="T420" s="402"/>
      <c r="U420" s="402"/>
      <c r="V420" s="13"/>
    </row>
    <row r="421" spans="1:22" ht="36" x14ac:dyDescent="0.25">
      <c r="A421" s="483"/>
      <c r="B421" s="456"/>
      <c r="C421" s="457"/>
      <c r="D421" s="480"/>
      <c r="E421" s="175" t="s">
        <v>182</v>
      </c>
      <c r="F421" s="177" t="s">
        <v>183</v>
      </c>
      <c r="G421" s="163" t="s">
        <v>184</v>
      </c>
      <c r="H421" s="459"/>
      <c r="I421" s="485"/>
      <c r="J421" s="433"/>
      <c r="K421" s="279"/>
      <c r="L421" s="279"/>
      <c r="M421" s="418"/>
      <c r="N421" s="280"/>
      <c r="O421" s="280"/>
      <c r="P421" s="421"/>
      <c r="Q421" s="422"/>
      <c r="R421" s="399"/>
      <c r="S421" s="399"/>
      <c r="T421" s="401"/>
      <c r="U421" s="401"/>
      <c r="V421" s="13"/>
    </row>
    <row r="422" spans="1:22" ht="60" x14ac:dyDescent="0.25">
      <c r="A422" s="483" t="s">
        <v>15</v>
      </c>
      <c r="B422" s="475" t="s">
        <v>185</v>
      </c>
      <c r="C422" s="476" t="s">
        <v>186</v>
      </c>
      <c r="D422" s="477" t="s">
        <v>187</v>
      </c>
      <c r="E422" s="175" t="s">
        <v>188</v>
      </c>
      <c r="F422" s="178" t="s">
        <v>189</v>
      </c>
      <c r="G422" s="163" t="s">
        <v>190</v>
      </c>
      <c r="H422" s="478" t="s">
        <v>191</v>
      </c>
      <c r="I422" s="479" t="s">
        <v>99</v>
      </c>
      <c r="J422" s="433">
        <v>1</v>
      </c>
      <c r="K422" s="279"/>
      <c r="L422" s="279"/>
      <c r="M422" s="418">
        <v>0</v>
      </c>
      <c r="N422" s="280"/>
      <c r="O422" s="280"/>
      <c r="P422" s="421">
        <f>ROUND(((M422/J422)*100),0)</f>
        <v>0</v>
      </c>
      <c r="Q422" s="422" t="str">
        <f t="shared" ref="Q422" si="81">IF(P422&lt;=84,"DEFICIENTE",IF(P422&lt;=89,"REGULAR",IF(P422&lt;=94,"BUENO","MUY BUENO")))</f>
        <v>DEFICIENTE</v>
      </c>
      <c r="R422" s="398">
        <f>J422</f>
        <v>1</v>
      </c>
      <c r="S422" s="400">
        <f>M422</f>
        <v>0</v>
      </c>
      <c r="T422" s="398">
        <f>ROUND(((S422/R422)*100),0)</f>
        <v>0</v>
      </c>
      <c r="U422" s="398" t="str">
        <f>IF(T422&lt;=84,"DEFICIENTE",IF(T422&lt;=89,"REGULAR",IF(T422&lt;=94,"BUENO","MUY BUENO")))</f>
        <v>DEFICIENTE</v>
      </c>
      <c r="V422" s="13"/>
    </row>
    <row r="423" spans="1:22" ht="36" x14ac:dyDescent="0.25">
      <c r="A423" s="483"/>
      <c r="B423" s="475"/>
      <c r="C423" s="476"/>
      <c r="D423" s="477"/>
      <c r="E423" s="175" t="s">
        <v>192</v>
      </c>
      <c r="F423" s="178" t="s">
        <v>193</v>
      </c>
      <c r="G423" s="163" t="s">
        <v>194</v>
      </c>
      <c r="H423" s="478"/>
      <c r="I423" s="479"/>
      <c r="J423" s="433"/>
      <c r="K423" s="279"/>
      <c r="L423" s="279"/>
      <c r="M423" s="418"/>
      <c r="N423" s="280"/>
      <c r="O423" s="280"/>
      <c r="P423" s="421"/>
      <c r="Q423" s="422"/>
      <c r="R423" s="399"/>
      <c r="S423" s="401"/>
      <c r="T423" s="399"/>
      <c r="U423" s="399"/>
      <c r="V423" s="13"/>
    </row>
    <row r="424" spans="1:22" ht="60" x14ac:dyDescent="0.25">
      <c r="A424" s="483" t="s">
        <v>16</v>
      </c>
      <c r="B424" s="486" t="s">
        <v>195</v>
      </c>
      <c r="C424" s="179" t="s">
        <v>196</v>
      </c>
      <c r="D424" s="180" t="s">
        <v>197</v>
      </c>
      <c r="E424" s="175" t="s">
        <v>198</v>
      </c>
      <c r="F424" s="178" t="s">
        <v>199</v>
      </c>
      <c r="G424" s="181" t="s">
        <v>200</v>
      </c>
      <c r="H424" s="182" t="s">
        <v>100</v>
      </c>
      <c r="I424" s="485" t="s">
        <v>95</v>
      </c>
      <c r="J424" s="245">
        <v>0</v>
      </c>
      <c r="K424" s="279"/>
      <c r="L424" s="279"/>
      <c r="M424" s="248">
        <v>0</v>
      </c>
      <c r="N424" s="280"/>
      <c r="O424" s="280"/>
      <c r="P424" s="213" t="e">
        <f>ROUND(((M424/J424)*100),0)</f>
        <v>#DIV/0!</v>
      </c>
      <c r="Q424" s="164" t="e">
        <f t="shared" ref="Q424:Q427" si="82">IF(P424&lt;=84,"DEFICIENTE",IF(P424&lt;=89,"REGULAR",IF(P424&lt;=94,"BUENO","MUY BUENO")))</f>
        <v>#DIV/0!</v>
      </c>
      <c r="R424" s="398">
        <f>(J424+J425+J426)*40</f>
        <v>40</v>
      </c>
      <c r="S424" s="398">
        <f>(M424+M425+M426)*40</f>
        <v>0</v>
      </c>
      <c r="T424" s="398">
        <f>ROUND(((S424/R424)*100),0)</f>
        <v>0</v>
      </c>
      <c r="U424" s="398" t="str">
        <f>IF(T424&lt;=84,"DEFICIENTE",IF(T424&lt;=89,"REGULAR",IF(T424&lt;=94,"BUENO","MUY BUENO")))</f>
        <v>DEFICIENTE</v>
      </c>
      <c r="V424" s="13"/>
    </row>
    <row r="425" spans="1:22" ht="84" customHeight="1" x14ac:dyDescent="0.25">
      <c r="A425" s="483"/>
      <c r="B425" s="486"/>
      <c r="C425" s="183" t="s">
        <v>201</v>
      </c>
      <c r="D425" s="184" t="s">
        <v>202</v>
      </c>
      <c r="E425" s="175" t="s">
        <v>203</v>
      </c>
      <c r="F425" s="178" t="s">
        <v>204</v>
      </c>
      <c r="G425" s="181" t="s">
        <v>205</v>
      </c>
      <c r="H425" s="185" t="s">
        <v>101</v>
      </c>
      <c r="I425" s="485"/>
      <c r="J425" s="245">
        <v>0</v>
      </c>
      <c r="K425" s="279"/>
      <c r="L425" s="279"/>
      <c r="M425" s="248">
        <v>0</v>
      </c>
      <c r="N425" s="280"/>
      <c r="O425" s="280"/>
      <c r="P425" s="213" t="e">
        <f>ROUND(((M425/J425)*100),0)</f>
        <v>#DIV/0!</v>
      </c>
      <c r="Q425" s="164" t="e">
        <f t="shared" si="82"/>
        <v>#DIV/0!</v>
      </c>
      <c r="R425" s="403"/>
      <c r="S425" s="403"/>
      <c r="T425" s="403"/>
      <c r="U425" s="403"/>
      <c r="V425" s="13"/>
    </row>
    <row r="426" spans="1:22" ht="96" customHeight="1" x14ac:dyDescent="0.25">
      <c r="A426" s="483"/>
      <c r="B426" s="486"/>
      <c r="C426" s="179" t="s">
        <v>206</v>
      </c>
      <c r="D426" s="180" t="s">
        <v>207</v>
      </c>
      <c r="E426" s="175" t="s">
        <v>208</v>
      </c>
      <c r="F426" s="178" t="s">
        <v>209</v>
      </c>
      <c r="G426" s="181" t="s">
        <v>210</v>
      </c>
      <c r="H426" s="186" t="s">
        <v>211</v>
      </c>
      <c r="I426" s="485"/>
      <c r="J426" s="245">
        <v>1</v>
      </c>
      <c r="K426" s="279"/>
      <c r="L426" s="279"/>
      <c r="M426" s="248">
        <v>0</v>
      </c>
      <c r="N426" s="280"/>
      <c r="O426" s="280"/>
      <c r="P426" s="213">
        <f>ROUND(((M426/J426)*100),0)</f>
        <v>0</v>
      </c>
      <c r="Q426" s="164" t="str">
        <f t="shared" si="82"/>
        <v>DEFICIENTE</v>
      </c>
      <c r="R426" s="399"/>
      <c r="S426" s="399"/>
      <c r="T426" s="399"/>
      <c r="U426" s="399"/>
      <c r="V426" s="13"/>
    </row>
    <row r="427" spans="1:22" ht="36" x14ac:dyDescent="0.25">
      <c r="A427" s="483" t="s">
        <v>102</v>
      </c>
      <c r="B427" s="486" t="s">
        <v>212</v>
      </c>
      <c r="C427" s="476" t="s">
        <v>213</v>
      </c>
      <c r="D427" s="477" t="s">
        <v>214</v>
      </c>
      <c r="E427" s="175" t="s">
        <v>215</v>
      </c>
      <c r="F427" s="178" t="s">
        <v>216</v>
      </c>
      <c r="G427" s="163" t="s">
        <v>217</v>
      </c>
      <c r="H427" s="487" t="s">
        <v>103</v>
      </c>
      <c r="I427" s="488" t="s">
        <v>104</v>
      </c>
      <c r="J427" s="433">
        <v>1</v>
      </c>
      <c r="K427" s="279"/>
      <c r="L427" s="279"/>
      <c r="M427" s="418">
        <v>0</v>
      </c>
      <c r="N427" s="280"/>
      <c r="O427" s="280"/>
      <c r="P427" s="421">
        <f>ROUND(((M427/J427)*100),0)</f>
        <v>0</v>
      </c>
      <c r="Q427" s="422" t="str">
        <f t="shared" si="82"/>
        <v>DEFICIENTE</v>
      </c>
      <c r="R427" s="404">
        <f>J427</f>
        <v>1</v>
      </c>
      <c r="S427" s="404">
        <f>M427</f>
        <v>0</v>
      </c>
      <c r="T427" s="404">
        <f>ROUND(((S427/R427)*100),0)</f>
        <v>0</v>
      </c>
      <c r="U427" s="404" t="str">
        <f>IF(T427&lt;=84,"DEFICIENTE",IF(T427&lt;=89,"REGULAR",IF(T427&lt;=94,"BUENO","MUY BUENO")))</f>
        <v>DEFICIENTE</v>
      </c>
      <c r="V427" s="13"/>
    </row>
    <row r="428" spans="1:22" ht="36" x14ac:dyDescent="0.25">
      <c r="A428" s="483"/>
      <c r="B428" s="486"/>
      <c r="C428" s="476"/>
      <c r="D428" s="477"/>
      <c r="E428" s="175" t="s">
        <v>218</v>
      </c>
      <c r="F428" s="178" t="s">
        <v>219</v>
      </c>
      <c r="G428" s="163" t="s">
        <v>220</v>
      </c>
      <c r="H428" s="487"/>
      <c r="I428" s="488"/>
      <c r="J428" s="433"/>
      <c r="K428" s="279"/>
      <c r="L428" s="279"/>
      <c r="M428" s="418"/>
      <c r="N428" s="280"/>
      <c r="O428" s="280"/>
      <c r="P428" s="421"/>
      <c r="Q428" s="422"/>
      <c r="R428" s="405"/>
      <c r="S428" s="405"/>
      <c r="T428" s="405"/>
      <c r="U428" s="405"/>
      <c r="V428" s="13"/>
    </row>
    <row r="429" spans="1:22" ht="76.5" x14ac:dyDescent="0.25">
      <c r="A429" s="483"/>
      <c r="B429" s="486"/>
      <c r="C429" s="179" t="s">
        <v>221</v>
      </c>
      <c r="D429" s="180" t="s">
        <v>222</v>
      </c>
      <c r="E429" s="187" t="s">
        <v>223</v>
      </c>
      <c r="F429" s="178" t="s">
        <v>224</v>
      </c>
      <c r="G429" s="181" t="s">
        <v>225</v>
      </c>
      <c r="H429" s="188" t="s">
        <v>105</v>
      </c>
      <c r="I429" s="488"/>
      <c r="J429" s="239">
        <v>1</v>
      </c>
      <c r="K429" s="279"/>
      <c r="L429" s="279"/>
      <c r="M429" s="248">
        <v>0</v>
      </c>
      <c r="N429" s="280"/>
      <c r="O429" s="280"/>
      <c r="P429" s="213">
        <f>ROUND(((M429/J429)*100),0)</f>
        <v>0</v>
      </c>
      <c r="Q429" s="164" t="str">
        <f t="shared" ref="Q429" si="83">IF(P429&lt;=84,"DEFICIENTE",IF(P429&lt;=89,"REGULAR",IF(P429&lt;=94,"BUENO","MUY BUENO")))</f>
        <v>DEFICIENTE</v>
      </c>
      <c r="R429" s="406"/>
      <c r="S429" s="406"/>
      <c r="T429" s="406"/>
      <c r="U429" s="406"/>
      <c r="V429" s="13"/>
    </row>
    <row r="430" spans="1:22" ht="16.5" x14ac:dyDescent="0.25">
      <c r="A430" s="189" t="s">
        <v>106</v>
      </c>
      <c r="B430" s="190"/>
      <c r="C430" s="191"/>
      <c r="D430" s="192"/>
      <c r="E430" s="193"/>
      <c r="F430" s="194"/>
      <c r="G430" s="195"/>
      <c r="H430" s="195"/>
      <c r="I430" s="196"/>
      <c r="J430" s="169"/>
      <c r="K430" s="277"/>
      <c r="L430" s="277"/>
      <c r="M430" s="164"/>
      <c r="N430" s="281"/>
      <c r="O430" s="281"/>
      <c r="P430" s="165"/>
      <c r="Q430" s="164"/>
      <c r="R430" s="197"/>
      <c r="S430" s="197"/>
      <c r="T430" s="197"/>
      <c r="U430" s="197"/>
      <c r="V430" s="13"/>
    </row>
    <row r="431" spans="1:22" ht="28.5" x14ac:dyDescent="0.25">
      <c r="A431" s="441" t="s">
        <v>226</v>
      </c>
      <c r="B431" s="442" t="s">
        <v>107</v>
      </c>
      <c r="C431" s="198" t="s">
        <v>227</v>
      </c>
      <c r="D431" s="199" t="s">
        <v>108</v>
      </c>
      <c r="E431" s="200" t="s">
        <v>228</v>
      </c>
      <c r="F431" s="201" t="s">
        <v>229</v>
      </c>
      <c r="G431" s="202" t="s">
        <v>94</v>
      </c>
      <c r="H431" s="203" t="s">
        <v>94</v>
      </c>
      <c r="I431" s="443" t="s">
        <v>109</v>
      </c>
      <c r="J431" s="239">
        <v>400</v>
      </c>
      <c r="K431" s="279"/>
      <c r="L431" s="279"/>
      <c r="M431" s="248">
        <v>443</v>
      </c>
      <c r="N431" s="280"/>
      <c r="O431" s="280"/>
      <c r="P431" s="165">
        <f>ROUND(((M431/J431)*100),0)</f>
        <v>111</v>
      </c>
      <c r="Q431" s="164" t="str">
        <f>IF(P431&lt;=84,"DEFICIENTE",IF(P431&lt;=89,"REGULAR",IF(P431&lt;=94,"BUENO","MUY BUENO")))</f>
        <v>MUY BUENO</v>
      </c>
      <c r="R431" s="204">
        <f>J431</f>
        <v>400</v>
      </c>
      <c r="S431" s="204">
        <f>M431</f>
        <v>443</v>
      </c>
      <c r="T431" s="204">
        <f>ROUND(((S431/R431)*100),0)</f>
        <v>111</v>
      </c>
      <c r="U431" s="204" t="str">
        <f>IF(T431&lt;=84,"DEFICIENTE",IF(T431&lt;=89,"REGULAR",IF(T431&lt;=94,"BUENO","MUY BUENO")))</f>
        <v>MUY BUENO</v>
      </c>
      <c r="V431" s="13"/>
    </row>
    <row r="432" spans="1:22" x14ac:dyDescent="0.25">
      <c r="A432" s="441"/>
      <c r="B432" s="442"/>
      <c r="C432" s="484" t="s">
        <v>230</v>
      </c>
      <c r="D432" s="492" t="s">
        <v>110</v>
      </c>
      <c r="E432" s="236" t="s">
        <v>231</v>
      </c>
      <c r="F432" s="235" t="s">
        <v>232</v>
      </c>
      <c r="G432" s="205" t="s">
        <v>17</v>
      </c>
      <c r="H432" s="493" t="s">
        <v>111</v>
      </c>
      <c r="I432" s="443"/>
      <c r="J432" s="239">
        <v>3</v>
      </c>
      <c r="K432" s="279"/>
      <c r="L432" s="279"/>
      <c r="M432" s="248">
        <v>3</v>
      </c>
      <c r="N432" s="280"/>
      <c r="O432" s="280"/>
      <c r="P432" s="165">
        <f>ROUND(((M432/J432)*100),0)</f>
        <v>100</v>
      </c>
      <c r="Q432" s="164" t="str">
        <f>IF(P432&lt;=84,"DEFICIENTE",IF(P432&lt;=89,"REGULAR",IF(P432&lt;=94,"BUENO","MUY BUENO")))</f>
        <v>MUY BUENO</v>
      </c>
      <c r="R432" s="404">
        <f>J432</f>
        <v>3</v>
      </c>
      <c r="S432" s="404">
        <f>M432</f>
        <v>3</v>
      </c>
      <c r="T432" s="404">
        <f>ROUND(((S432/R432)*100),0)</f>
        <v>100</v>
      </c>
      <c r="U432" s="404" t="str">
        <f>IF(T432&lt;=84,"DEFICIENTE",IF(T432&lt;=89,"REGULAR",IF(T432&lt;=94,"BUENO","MUY BUENO")))</f>
        <v>MUY BUENO</v>
      </c>
      <c r="V432" s="13"/>
    </row>
    <row r="433" spans="1:22" ht="24" x14ac:dyDescent="0.25">
      <c r="A433" s="441"/>
      <c r="B433" s="442"/>
      <c r="C433" s="484"/>
      <c r="D433" s="492"/>
      <c r="E433" s="236" t="s">
        <v>233</v>
      </c>
      <c r="F433" s="235" t="s">
        <v>234</v>
      </c>
      <c r="G433" s="205" t="s">
        <v>17</v>
      </c>
      <c r="H433" s="493"/>
      <c r="I433" s="443"/>
      <c r="J433" s="239">
        <v>1</v>
      </c>
      <c r="K433" s="279"/>
      <c r="L433" s="279"/>
      <c r="M433" s="248">
        <v>1</v>
      </c>
      <c r="N433" s="280"/>
      <c r="O433" s="280"/>
      <c r="P433" s="165">
        <f>ROUND(((M433/J433)*100),0)</f>
        <v>100</v>
      </c>
      <c r="Q433" s="164" t="str">
        <f>IF(P433&lt;=84,"DEFICIENTE",IF(P433&lt;=89,"REGULAR",IF(P433&lt;=94,"BUENO","MUY BUENO")))</f>
        <v>MUY BUENO</v>
      </c>
      <c r="R433" s="405"/>
      <c r="S433" s="405"/>
      <c r="T433" s="405"/>
      <c r="U433" s="405"/>
      <c r="V433" s="13"/>
    </row>
    <row r="434" spans="1:22" ht="36" x14ac:dyDescent="0.25">
      <c r="A434" s="441"/>
      <c r="B434" s="442"/>
      <c r="C434" s="484"/>
      <c r="D434" s="492"/>
      <c r="E434" s="236" t="s">
        <v>235</v>
      </c>
      <c r="F434" s="235" t="s">
        <v>236</v>
      </c>
      <c r="G434" s="205" t="s">
        <v>17</v>
      </c>
      <c r="H434" s="493"/>
      <c r="I434" s="443"/>
      <c r="J434" s="239">
        <v>1</v>
      </c>
      <c r="K434" s="279"/>
      <c r="L434" s="279"/>
      <c r="M434" s="248">
        <v>0</v>
      </c>
      <c r="N434" s="280"/>
      <c r="O434" s="280"/>
      <c r="P434" s="165">
        <f>ROUND(((M434/J434)*100),0)</f>
        <v>0</v>
      </c>
      <c r="Q434" s="164" t="str">
        <f>IF(P434&lt;=84,"DEFICIENTE",IF(P434&lt;=89,"REGULAR",IF(P434&lt;=94,"BUENO","MUY BUENO")))</f>
        <v>DEFICIENTE</v>
      </c>
      <c r="R434" s="405"/>
      <c r="S434" s="405"/>
      <c r="T434" s="405"/>
      <c r="U434" s="405"/>
      <c r="V434" s="13"/>
    </row>
    <row r="435" spans="1:22" ht="36" x14ac:dyDescent="0.25">
      <c r="A435" s="441"/>
      <c r="B435" s="442"/>
      <c r="C435" s="484"/>
      <c r="D435" s="492"/>
      <c r="E435" s="236" t="s">
        <v>237</v>
      </c>
      <c r="F435" s="235" t="s">
        <v>238</v>
      </c>
      <c r="G435" s="205" t="s">
        <v>17</v>
      </c>
      <c r="H435" s="493"/>
      <c r="I435" s="443"/>
      <c r="J435" s="239">
        <v>1</v>
      </c>
      <c r="K435" s="279"/>
      <c r="L435" s="279"/>
      <c r="M435" s="248">
        <v>1</v>
      </c>
      <c r="N435" s="280"/>
      <c r="O435" s="280"/>
      <c r="P435" s="165">
        <f>ROUND(((M435/J435)*100),0)</f>
        <v>100</v>
      </c>
      <c r="Q435" s="164" t="str">
        <f>IF(P435&lt;=84,"DEFICIENTE",IF(P435&lt;=89,"REGULAR",IF(P435&lt;=94,"BUENO","MUY BUENO")))</f>
        <v>MUY BUENO</v>
      </c>
      <c r="R435" s="406"/>
      <c r="S435" s="406"/>
      <c r="T435" s="406"/>
      <c r="U435" s="406"/>
      <c r="V435" s="13"/>
    </row>
    <row r="436" spans="1:22" ht="18.75" x14ac:dyDescent="0.25">
      <c r="A436" s="436" t="s">
        <v>117</v>
      </c>
      <c r="B436" s="437"/>
      <c r="C436" s="437"/>
      <c r="D436" s="437"/>
      <c r="E436" s="437"/>
      <c r="F436" s="437"/>
      <c r="G436" s="437"/>
      <c r="H436" s="437"/>
      <c r="I436" s="437"/>
      <c r="J436" s="437"/>
      <c r="K436" s="437"/>
      <c r="L436" s="437"/>
      <c r="M436" s="437"/>
      <c r="N436" s="437"/>
      <c r="O436" s="437"/>
      <c r="P436" s="437"/>
      <c r="Q436" s="437"/>
      <c r="R436" s="437"/>
      <c r="S436" s="437"/>
      <c r="T436" s="437"/>
      <c r="U436" s="438"/>
      <c r="V436" s="13"/>
    </row>
    <row r="437" spans="1:22" x14ac:dyDescent="0.25">
      <c r="A437" s="210" t="s">
        <v>91</v>
      </c>
      <c r="B437" s="207"/>
      <c r="C437" s="207"/>
      <c r="D437" s="207"/>
      <c r="E437" s="207"/>
      <c r="F437" s="207"/>
      <c r="G437" s="207"/>
      <c r="H437" s="207"/>
      <c r="I437" s="207"/>
      <c r="J437" s="207"/>
      <c r="K437" s="207"/>
      <c r="L437" s="207"/>
      <c r="M437" s="207"/>
      <c r="N437" s="207"/>
      <c r="O437" s="207"/>
      <c r="P437" s="207"/>
      <c r="Q437" s="207"/>
      <c r="R437" s="208"/>
      <c r="S437" s="208"/>
      <c r="T437" s="209"/>
      <c r="U437" s="208"/>
      <c r="V437" s="13"/>
    </row>
    <row r="438" spans="1:22" ht="24" x14ac:dyDescent="0.25">
      <c r="A438" s="455" t="s">
        <v>12</v>
      </c>
      <c r="B438" s="456" t="s">
        <v>92</v>
      </c>
      <c r="C438" s="457" t="s">
        <v>150</v>
      </c>
      <c r="D438" s="458" t="s">
        <v>93</v>
      </c>
      <c r="E438" s="161" t="s">
        <v>151</v>
      </c>
      <c r="F438" s="162" t="s">
        <v>152</v>
      </c>
      <c r="G438" s="163" t="s">
        <v>153</v>
      </c>
      <c r="H438" s="459" t="s">
        <v>94</v>
      </c>
      <c r="I438" s="460" t="s">
        <v>95</v>
      </c>
      <c r="J438" s="240">
        <v>40</v>
      </c>
      <c r="K438" s="240"/>
      <c r="L438" s="240"/>
      <c r="M438" s="248">
        <v>40</v>
      </c>
      <c r="N438" s="280"/>
      <c r="O438" s="280"/>
      <c r="P438" s="165">
        <f>ROUND(((M438/J438)*100),0)</f>
        <v>100</v>
      </c>
      <c r="Q438" s="164" t="str">
        <f>IF(P438&lt;=84,"DEFICIENTE",IF(P438&lt;=89,"REGULAR",IF(P438&lt;=94,"BUENO","MUY BUENO")))</f>
        <v>MUY BUENO</v>
      </c>
      <c r="R438" s="407">
        <f>J438</f>
        <v>40</v>
      </c>
      <c r="S438" s="410">
        <f>M438</f>
        <v>40</v>
      </c>
      <c r="T438" s="410">
        <f>ROUND(((S438/R438)*100),0)</f>
        <v>100</v>
      </c>
      <c r="U438" s="410" t="str">
        <f>IF(T438&lt;=84,"DEFICIENTE",IF(T438&lt;=89,"REGULAR",IF(T438&lt;=94,"BUENO","MUY BUENO")))</f>
        <v>MUY BUENO</v>
      </c>
      <c r="V438" s="13"/>
    </row>
    <row r="439" spans="1:22" ht="48" x14ac:dyDescent="0.25">
      <c r="A439" s="455"/>
      <c r="B439" s="456"/>
      <c r="C439" s="457"/>
      <c r="D439" s="458"/>
      <c r="E439" s="166" t="s">
        <v>154</v>
      </c>
      <c r="F439" s="167" t="s">
        <v>142</v>
      </c>
      <c r="G439" s="168" t="s">
        <v>153</v>
      </c>
      <c r="H439" s="459"/>
      <c r="I439" s="460"/>
      <c r="J439" s="169"/>
      <c r="K439" s="277"/>
      <c r="L439" s="277"/>
      <c r="M439" s="170"/>
      <c r="N439" s="170"/>
      <c r="O439" s="170"/>
      <c r="P439" s="171"/>
      <c r="Q439" s="170"/>
      <c r="R439" s="408"/>
      <c r="S439" s="411"/>
      <c r="T439" s="411"/>
      <c r="U439" s="411"/>
      <c r="V439" s="13"/>
    </row>
    <row r="440" spans="1:22" ht="48" x14ac:dyDescent="0.25">
      <c r="A440" s="455"/>
      <c r="B440" s="456"/>
      <c r="C440" s="481" t="s">
        <v>155</v>
      </c>
      <c r="D440" s="489" t="s">
        <v>96</v>
      </c>
      <c r="E440" s="172" t="s">
        <v>143</v>
      </c>
      <c r="F440" s="173" t="s">
        <v>144</v>
      </c>
      <c r="G440" s="174" t="s">
        <v>145</v>
      </c>
      <c r="H440" s="482" t="s">
        <v>94</v>
      </c>
      <c r="I440" s="460"/>
      <c r="J440" s="169"/>
      <c r="K440" s="277"/>
      <c r="L440" s="277"/>
      <c r="M440" s="170"/>
      <c r="N440" s="170"/>
      <c r="O440" s="170"/>
      <c r="P440" s="171"/>
      <c r="Q440" s="170"/>
      <c r="R440" s="408"/>
      <c r="S440" s="411"/>
      <c r="T440" s="411"/>
      <c r="U440" s="411"/>
      <c r="V440" s="13"/>
    </row>
    <row r="441" spans="1:22" ht="36" x14ac:dyDescent="0.25">
      <c r="A441" s="455"/>
      <c r="B441" s="456"/>
      <c r="C441" s="481"/>
      <c r="D441" s="489"/>
      <c r="E441" s="172" t="s">
        <v>146</v>
      </c>
      <c r="F441" s="173" t="s">
        <v>147</v>
      </c>
      <c r="G441" s="174" t="s">
        <v>145</v>
      </c>
      <c r="H441" s="482"/>
      <c r="I441" s="460"/>
      <c r="J441" s="169"/>
      <c r="K441" s="277"/>
      <c r="L441" s="277"/>
      <c r="M441" s="170"/>
      <c r="N441" s="170"/>
      <c r="O441" s="170"/>
      <c r="P441" s="171"/>
      <c r="Q441" s="170"/>
      <c r="R441" s="408"/>
      <c r="S441" s="411"/>
      <c r="T441" s="411"/>
      <c r="U441" s="411"/>
      <c r="V441" s="13"/>
    </row>
    <row r="442" spans="1:22" ht="48" x14ac:dyDescent="0.25">
      <c r="A442" s="455"/>
      <c r="B442" s="456"/>
      <c r="C442" s="481"/>
      <c r="D442" s="489"/>
      <c r="E442" s="175" t="s">
        <v>148</v>
      </c>
      <c r="F442" s="176" t="s">
        <v>149</v>
      </c>
      <c r="G442" s="163" t="s">
        <v>145</v>
      </c>
      <c r="H442" s="482"/>
      <c r="I442" s="460"/>
      <c r="J442" s="239">
        <v>5</v>
      </c>
      <c r="K442" s="279"/>
      <c r="L442" s="279"/>
      <c r="M442" s="248">
        <v>1</v>
      </c>
      <c r="N442" s="280"/>
      <c r="O442" s="280"/>
      <c r="P442" s="165">
        <f>ROUND(((M442/J442)*100),0)</f>
        <v>20</v>
      </c>
      <c r="Q442" s="164" t="str">
        <f>IF(P442&lt;=84,"DEFICIENTE",IF(P442&lt;=89,"REGULAR",IF(P442&lt;=94,"BUENO","MUY BUENO")))</f>
        <v>DEFICIENTE</v>
      </c>
      <c r="R442" s="409"/>
      <c r="S442" s="412"/>
      <c r="T442" s="412"/>
      <c r="U442" s="412"/>
      <c r="V442" s="13"/>
    </row>
    <row r="443" spans="1:22" ht="24" x14ac:dyDescent="0.25">
      <c r="A443" s="483" t="s">
        <v>14</v>
      </c>
      <c r="B443" s="456" t="s">
        <v>156</v>
      </c>
      <c r="C443" s="484" t="s">
        <v>157</v>
      </c>
      <c r="D443" s="458" t="s">
        <v>158</v>
      </c>
      <c r="E443" s="175" t="s">
        <v>159</v>
      </c>
      <c r="F443" s="177" t="s">
        <v>160</v>
      </c>
      <c r="G443" s="163" t="s">
        <v>161</v>
      </c>
      <c r="H443" s="459" t="s">
        <v>97</v>
      </c>
      <c r="I443" s="485" t="s">
        <v>98</v>
      </c>
      <c r="J443" s="433">
        <v>7</v>
      </c>
      <c r="K443" s="279"/>
      <c r="L443" s="279"/>
      <c r="M443" s="418">
        <v>0</v>
      </c>
      <c r="N443" s="528"/>
      <c r="O443" s="528"/>
      <c r="P443" s="434">
        <f>ROUND(((M443/J443)*100),0)</f>
        <v>0</v>
      </c>
      <c r="Q443" s="422" t="str">
        <f t="shared" ref="Q443" si="84">IF(P443&lt;=84,"DEFICIENTE",IF(P443&lt;=89,"REGULAR",IF(P443&lt;=94,"BUENO","MUY BUENO")))</f>
        <v>DEFICIENTE</v>
      </c>
      <c r="R443" s="398">
        <f>J443</f>
        <v>7</v>
      </c>
      <c r="S443" s="398">
        <f>M443</f>
        <v>0</v>
      </c>
      <c r="T443" s="400">
        <f>ROUND(((S443/R443)*100),0)</f>
        <v>0</v>
      </c>
      <c r="U443" s="400" t="str">
        <f>IF(T443&lt;=84,"DEFICIENTE",IF(T443&lt;=89,"REGULAR",IF(T443&lt;=94,"BUENO","MUY BUENO")))</f>
        <v>DEFICIENTE</v>
      </c>
      <c r="V443" s="13"/>
    </row>
    <row r="444" spans="1:22" ht="36" x14ac:dyDescent="0.25">
      <c r="A444" s="483"/>
      <c r="B444" s="456"/>
      <c r="C444" s="484"/>
      <c r="D444" s="458"/>
      <c r="E444" s="175" t="s">
        <v>162</v>
      </c>
      <c r="F444" s="177" t="s">
        <v>163</v>
      </c>
      <c r="G444" s="163" t="s">
        <v>164</v>
      </c>
      <c r="H444" s="459"/>
      <c r="I444" s="485"/>
      <c r="J444" s="433"/>
      <c r="K444" s="279"/>
      <c r="L444" s="279"/>
      <c r="M444" s="418"/>
      <c r="N444" s="531"/>
      <c r="O444" s="531"/>
      <c r="P444" s="435"/>
      <c r="Q444" s="422"/>
      <c r="R444" s="403"/>
      <c r="S444" s="403"/>
      <c r="T444" s="402"/>
      <c r="U444" s="402"/>
      <c r="V444" s="13"/>
    </row>
    <row r="445" spans="1:22" ht="36" x14ac:dyDescent="0.25">
      <c r="A445" s="483"/>
      <c r="B445" s="456"/>
      <c r="C445" s="484"/>
      <c r="D445" s="458"/>
      <c r="E445" s="175" t="s">
        <v>165</v>
      </c>
      <c r="F445" s="177" t="s">
        <v>166</v>
      </c>
      <c r="G445" s="163" t="s">
        <v>167</v>
      </c>
      <c r="H445" s="459"/>
      <c r="I445" s="485"/>
      <c r="J445" s="433"/>
      <c r="K445" s="279"/>
      <c r="L445" s="279"/>
      <c r="M445" s="418"/>
      <c r="N445" s="531"/>
      <c r="O445" s="531"/>
      <c r="P445" s="435"/>
      <c r="Q445" s="422"/>
      <c r="R445" s="403"/>
      <c r="S445" s="403"/>
      <c r="T445" s="402"/>
      <c r="U445" s="402"/>
      <c r="V445" s="13"/>
    </row>
    <row r="446" spans="1:22" ht="36" x14ac:dyDescent="0.25">
      <c r="A446" s="483"/>
      <c r="B446" s="456"/>
      <c r="C446" s="481" t="s">
        <v>168</v>
      </c>
      <c r="D446" s="477" t="s">
        <v>169</v>
      </c>
      <c r="E446" s="175" t="s">
        <v>170</v>
      </c>
      <c r="F446" s="177" t="s">
        <v>171</v>
      </c>
      <c r="G446" s="163" t="s">
        <v>172</v>
      </c>
      <c r="H446" s="482" t="s">
        <v>173</v>
      </c>
      <c r="I446" s="485"/>
      <c r="J446" s="433">
        <v>0</v>
      </c>
      <c r="K446" s="279"/>
      <c r="L446" s="279"/>
      <c r="M446" s="418">
        <v>0</v>
      </c>
      <c r="N446" s="280"/>
      <c r="O446" s="280"/>
      <c r="P446" s="421" t="e">
        <f>ROUND(((M446/J446)*100),0)</f>
        <v>#DIV/0!</v>
      </c>
      <c r="Q446" s="422" t="e">
        <f t="shared" ref="Q446" si="85">IF(P446&lt;=84,"DEFICIENTE",IF(P446&lt;=89,"REGULAR",IF(P446&lt;=94,"BUENO","MUY BUENO")))</f>
        <v>#DIV/0!</v>
      </c>
      <c r="R446" s="403"/>
      <c r="S446" s="403"/>
      <c r="T446" s="402"/>
      <c r="U446" s="402"/>
      <c r="V446" s="13"/>
    </row>
    <row r="447" spans="1:22" ht="48" x14ac:dyDescent="0.25">
      <c r="A447" s="483"/>
      <c r="B447" s="456"/>
      <c r="C447" s="481"/>
      <c r="D447" s="477"/>
      <c r="E447" s="175" t="s">
        <v>174</v>
      </c>
      <c r="F447" s="177" t="s">
        <v>175</v>
      </c>
      <c r="G447" s="163" t="s">
        <v>176</v>
      </c>
      <c r="H447" s="482"/>
      <c r="I447" s="485"/>
      <c r="J447" s="433"/>
      <c r="K447" s="279"/>
      <c r="L447" s="279"/>
      <c r="M447" s="418"/>
      <c r="N447" s="280"/>
      <c r="O447" s="280"/>
      <c r="P447" s="421"/>
      <c r="Q447" s="422"/>
      <c r="R447" s="403"/>
      <c r="S447" s="403"/>
      <c r="T447" s="402"/>
      <c r="U447" s="402"/>
      <c r="V447" s="13"/>
    </row>
    <row r="448" spans="1:22" ht="60" x14ac:dyDescent="0.25">
      <c r="A448" s="483"/>
      <c r="B448" s="456"/>
      <c r="C448" s="457" t="s">
        <v>177</v>
      </c>
      <c r="D448" s="480" t="s">
        <v>178</v>
      </c>
      <c r="E448" s="175" t="s">
        <v>179</v>
      </c>
      <c r="F448" s="177" t="s">
        <v>180</v>
      </c>
      <c r="G448" s="163" t="s">
        <v>176</v>
      </c>
      <c r="H448" s="459" t="s">
        <v>181</v>
      </c>
      <c r="I448" s="485"/>
      <c r="J448" s="433">
        <v>0</v>
      </c>
      <c r="K448" s="279"/>
      <c r="L448" s="279"/>
      <c r="M448" s="418">
        <v>0</v>
      </c>
      <c r="N448" s="280"/>
      <c r="O448" s="280"/>
      <c r="P448" s="421" t="e">
        <f>ROUND(((M448/J448)*100),0)</f>
        <v>#DIV/0!</v>
      </c>
      <c r="Q448" s="422" t="e">
        <f t="shared" ref="Q448" si="86">IF(P448&lt;=84,"DEFICIENTE",IF(P448&lt;=89,"REGULAR",IF(P448&lt;=94,"BUENO","MUY BUENO")))</f>
        <v>#DIV/0!</v>
      </c>
      <c r="R448" s="403"/>
      <c r="S448" s="403"/>
      <c r="T448" s="402"/>
      <c r="U448" s="402"/>
      <c r="V448" s="13"/>
    </row>
    <row r="449" spans="1:22" ht="36" x14ac:dyDescent="0.25">
      <c r="A449" s="483"/>
      <c r="B449" s="456"/>
      <c r="C449" s="457"/>
      <c r="D449" s="480"/>
      <c r="E449" s="175" t="s">
        <v>182</v>
      </c>
      <c r="F449" s="177" t="s">
        <v>183</v>
      </c>
      <c r="G449" s="163" t="s">
        <v>184</v>
      </c>
      <c r="H449" s="459"/>
      <c r="I449" s="485"/>
      <c r="J449" s="433"/>
      <c r="K449" s="279"/>
      <c r="L449" s="279"/>
      <c r="M449" s="418"/>
      <c r="N449" s="280"/>
      <c r="O449" s="280"/>
      <c r="P449" s="421"/>
      <c r="Q449" s="422"/>
      <c r="R449" s="399"/>
      <c r="S449" s="399"/>
      <c r="T449" s="401"/>
      <c r="U449" s="401"/>
      <c r="V449" s="13"/>
    </row>
    <row r="450" spans="1:22" ht="60" x14ac:dyDescent="0.25">
      <c r="A450" s="483" t="s">
        <v>15</v>
      </c>
      <c r="B450" s="475" t="s">
        <v>185</v>
      </c>
      <c r="C450" s="476" t="s">
        <v>186</v>
      </c>
      <c r="D450" s="477" t="s">
        <v>187</v>
      </c>
      <c r="E450" s="175" t="s">
        <v>188</v>
      </c>
      <c r="F450" s="178" t="s">
        <v>189</v>
      </c>
      <c r="G450" s="163" t="s">
        <v>190</v>
      </c>
      <c r="H450" s="478" t="s">
        <v>191</v>
      </c>
      <c r="I450" s="479" t="s">
        <v>99</v>
      </c>
      <c r="J450" s="433">
        <v>1</v>
      </c>
      <c r="K450" s="279"/>
      <c r="L450" s="279"/>
      <c r="M450" s="418">
        <v>0</v>
      </c>
      <c r="N450" s="280"/>
      <c r="O450" s="280"/>
      <c r="P450" s="421">
        <f>ROUND(((M450/J450)*100),0)</f>
        <v>0</v>
      </c>
      <c r="Q450" s="422" t="str">
        <f t="shared" ref="Q450" si="87">IF(P450&lt;=84,"DEFICIENTE",IF(P450&lt;=89,"REGULAR",IF(P450&lt;=94,"BUENO","MUY BUENO")))</f>
        <v>DEFICIENTE</v>
      </c>
      <c r="R450" s="398">
        <f>J450</f>
        <v>1</v>
      </c>
      <c r="S450" s="400">
        <f>M450</f>
        <v>0</v>
      </c>
      <c r="T450" s="398">
        <f>ROUND(((S450/R450)*100),0)</f>
        <v>0</v>
      </c>
      <c r="U450" s="398" t="str">
        <f>IF(T450&lt;=84,"DEFICIENTE",IF(T450&lt;=89,"REGULAR",IF(T450&lt;=94,"BUENO","MUY BUENO")))</f>
        <v>DEFICIENTE</v>
      </c>
      <c r="V450" s="13"/>
    </row>
    <row r="451" spans="1:22" ht="36" x14ac:dyDescent="0.25">
      <c r="A451" s="483"/>
      <c r="B451" s="475"/>
      <c r="C451" s="476"/>
      <c r="D451" s="477"/>
      <c r="E451" s="175" t="s">
        <v>192</v>
      </c>
      <c r="F451" s="178" t="s">
        <v>193</v>
      </c>
      <c r="G451" s="163" t="s">
        <v>194</v>
      </c>
      <c r="H451" s="478"/>
      <c r="I451" s="479"/>
      <c r="J451" s="433"/>
      <c r="K451" s="279"/>
      <c r="L451" s="279"/>
      <c r="M451" s="418"/>
      <c r="N451" s="280"/>
      <c r="O451" s="280"/>
      <c r="P451" s="421"/>
      <c r="Q451" s="422"/>
      <c r="R451" s="399"/>
      <c r="S451" s="401"/>
      <c r="T451" s="399"/>
      <c r="U451" s="399"/>
      <c r="V451" s="13"/>
    </row>
    <row r="452" spans="1:22" ht="60" x14ac:dyDescent="0.25">
      <c r="A452" s="483" t="s">
        <v>16</v>
      </c>
      <c r="B452" s="486" t="s">
        <v>195</v>
      </c>
      <c r="C452" s="179" t="s">
        <v>196</v>
      </c>
      <c r="D452" s="180" t="s">
        <v>197</v>
      </c>
      <c r="E452" s="175" t="s">
        <v>198</v>
      </c>
      <c r="F452" s="178" t="s">
        <v>199</v>
      </c>
      <c r="G452" s="181" t="s">
        <v>200</v>
      </c>
      <c r="H452" s="182" t="s">
        <v>100</v>
      </c>
      <c r="I452" s="485" t="s">
        <v>95</v>
      </c>
      <c r="J452" s="245">
        <v>0</v>
      </c>
      <c r="K452" s="279"/>
      <c r="L452" s="279"/>
      <c r="M452" s="248">
        <v>0</v>
      </c>
      <c r="N452" s="280"/>
      <c r="O452" s="280"/>
      <c r="P452" s="213" t="e">
        <f>ROUND(((M452/J452)*100),0)</f>
        <v>#DIV/0!</v>
      </c>
      <c r="Q452" s="164" t="e">
        <f t="shared" ref="Q452:Q455" si="88">IF(P452&lt;=84,"DEFICIENTE",IF(P452&lt;=89,"REGULAR",IF(P452&lt;=94,"BUENO","MUY BUENO")))</f>
        <v>#DIV/0!</v>
      </c>
      <c r="R452" s="398">
        <f>(J452+J453+J454)*40</f>
        <v>0</v>
      </c>
      <c r="S452" s="398">
        <f>(M452+M453+M454)*40</f>
        <v>0</v>
      </c>
      <c r="T452" s="398" t="e">
        <f>ROUND(((S452/R452)*100),0)</f>
        <v>#DIV/0!</v>
      </c>
      <c r="U452" s="398" t="e">
        <f>IF(T452&lt;=84,"DEFICIENTE",IF(T452&lt;=89,"REGULAR",IF(T452&lt;=94,"BUENO","MUY BUENO")))</f>
        <v>#DIV/0!</v>
      </c>
      <c r="V452" s="13"/>
    </row>
    <row r="453" spans="1:22" ht="84" customHeight="1" x14ac:dyDescent="0.25">
      <c r="A453" s="483"/>
      <c r="B453" s="486"/>
      <c r="C453" s="183" t="s">
        <v>201</v>
      </c>
      <c r="D453" s="184" t="s">
        <v>202</v>
      </c>
      <c r="E453" s="175" t="s">
        <v>203</v>
      </c>
      <c r="F453" s="178" t="s">
        <v>204</v>
      </c>
      <c r="G453" s="181" t="s">
        <v>205</v>
      </c>
      <c r="H453" s="185" t="s">
        <v>101</v>
      </c>
      <c r="I453" s="485"/>
      <c r="J453" s="245">
        <v>0</v>
      </c>
      <c r="K453" s="279"/>
      <c r="L453" s="279"/>
      <c r="M453" s="248">
        <v>0</v>
      </c>
      <c r="N453" s="280"/>
      <c r="O453" s="280"/>
      <c r="P453" s="213" t="e">
        <f>ROUND(((M453/J453)*100),0)</f>
        <v>#DIV/0!</v>
      </c>
      <c r="Q453" s="164" t="e">
        <f t="shared" si="88"/>
        <v>#DIV/0!</v>
      </c>
      <c r="R453" s="403"/>
      <c r="S453" s="403"/>
      <c r="T453" s="403"/>
      <c r="U453" s="403"/>
      <c r="V453" s="13"/>
    </row>
    <row r="454" spans="1:22" ht="96" customHeight="1" x14ac:dyDescent="0.25">
      <c r="A454" s="483"/>
      <c r="B454" s="486"/>
      <c r="C454" s="179" t="s">
        <v>206</v>
      </c>
      <c r="D454" s="180" t="s">
        <v>207</v>
      </c>
      <c r="E454" s="175" t="s">
        <v>208</v>
      </c>
      <c r="F454" s="178" t="s">
        <v>209</v>
      </c>
      <c r="G454" s="181" t="s">
        <v>210</v>
      </c>
      <c r="H454" s="186" t="s">
        <v>211</v>
      </c>
      <c r="I454" s="485"/>
      <c r="J454" s="245">
        <v>0</v>
      </c>
      <c r="K454" s="279"/>
      <c r="L454" s="279"/>
      <c r="M454" s="248">
        <v>0</v>
      </c>
      <c r="N454" s="280"/>
      <c r="O454" s="280"/>
      <c r="P454" s="213" t="e">
        <f>ROUND(((M454/J454)*100),0)</f>
        <v>#DIV/0!</v>
      </c>
      <c r="Q454" s="164" t="e">
        <f t="shared" si="88"/>
        <v>#DIV/0!</v>
      </c>
      <c r="R454" s="399"/>
      <c r="S454" s="399"/>
      <c r="T454" s="399"/>
      <c r="U454" s="399"/>
      <c r="V454" s="13"/>
    </row>
    <row r="455" spans="1:22" ht="36" x14ac:dyDescent="0.25">
      <c r="A455" s="483" t="s">
        <v>102</v>
      </c>
      <c r="B455" s="486" t="s">
        <v>212</v>
      </c>
      <c r="C455" s="476" t="s">
        <v>213</v>
      </c>
      <c r="D455" s="477" t="s">
        <v>214</v>
      </c>
      <c r="E455" s="175" t="s">
        <v>215</v>
      </c>
      <c r="F455" s="178" t="s">
        <v>216</v>
      </c>
      <c r="G455" s="163" t="s">
        <v>217</v>
      </c>
      <c r="H455" s="487" t="s">
        <v>103</v>
      </c>
      <c r="I455" s="488" t="s">
        <v>104</v>
      </c>
      <c r="J455" s="433">
        <v>0</v>
      </c>
      <c r="K455" s="279"/>
      <c r="L455" s="279"/>
      <c r="M455" s="418">
        <v>0</v>
      </c>
      <c r="N455" s="280"/>
      <c r="O455" s="280"/>
      <c r="P455" s="421" t="e">
        <f>ROUND(((M455/J455)*100),0)</f>
        <v>#DIV/0!</v>
      </c>
      <c r="Q455" s="422" t="e">
        <f t="shared" si="88"/>
        <v>#DIV/0!</v>
      </c>
      <c r="R455" s="404">
        <f>J455</f>
        <v>0</v>
      </c>
      <c r="S455" s="404">
        <f>M455</f>
        <v>0</v>
      </c>
      <c r="T455" s="404" t="e">
        <f>ROUND(((S455/R455)*100),0)</f>
        <v>#DIV/0!</v>
      </c>
      <c r="U455" s="404" t="e">
        <f>IF(T455&lt;=84,"DEFICIENTE",IF(T455&lt;=89,"REGULAR",IF(T455&lt;=94,"BUENO","MUY BUENO")))</f>
        <v>#DIV/0!</v>
      </c>
      <c r="V455" s="13"/>
    </row>
    <row r="456" spans="1:22" ht="36" x14ac:dyDescent="0.25">
      <c r="A456" s="483"/>
      <c r="B456" s="486"/>
      <c r="C456" s="476"/>
      <c r="D456" s="477"/>
      <c r="E456" s="175" t="s">
        <v>218</v>
      </c>
      <c r="F456" s="178" t="s">
        <v>219</v>
      </c>
      <c r="G456" s="163" t="s">
        <v>220</v>
      </c>
      <c r="H456" s="487"/>
      <c r="I456" s="488"/>
      <c r="J456" s="433"/>
      <c r="K456" s="279"/>
      <c r="L456" s="279"/>
      <c r="M456" s="418"/>
      <c r="N456" s="280"/>
      <c r="O456" s="280"/>
      <c r="P456" s="421"/>
      <c r="Q456" s="422"/>
      <c r="R456" s="405"/>
      <c r="S456" s="405"/>
      <c r="T456" s="405"/>
      <c r="U456" s="405"/>
      <c r="V456" s="13"/>
    </row>
    <row r="457" spans="1:22" ht="76.5" x14ac:dyDescent="0.25">
      <c r="A457" s="483"/>
      <c r="B457" s="486"/>
      <c r="C457" s="179" t="s">
        <v>221</v>
      </c>
      <c r="D457" s="180" t="s">
        <v>222</v>
      </c>
      <c r="E457" s="187" t="s">
        <v>223</v>
      </c>
      <c r="F457" s="178" t="s">
        <v>224</v>
      </c>
      <c r="G457" s="181" t="s">
        <v>225</v>
      </c>
      <c r="H457" s="188" t="s">
        <v>105</v>
      </c>
      <c r="I457" s="488"/>
      <c r="J457" s="239">
        <v>1</v>
      </c>
      <c r="K457" s="279"/>
      <c r="L457" s="279"/>
      <c r="M457" s="248">
        <v>0</v>
      </c>
      <c r="N457" s="280"/>
      <c r="O457" s="280"/>
      <c r="P457" s="213">
        <f>ROUND(((M457/J457)*100),0)</f>
        <v>0</v>
      </c>
      <c r="Q457" s="164" t="str">
        <f t="shared" ref="Q457" si="89">IF(P457&lt;=84,"DEFICIENTE",IF(P457&lt;=89,"REGULAR",IF(P457&lt;=94,"BUENO","MUY BUENO")))</f>
        <v>DEFICIENTE</v>
      </c>
      <c r="R457" s="406"/>
      <c r="S457" s="406"/>
      <c r="T457" s="406"/>
      <c r="U457" s="406"/>
      <c r="V457" s="13"/>
    </row>
    <row r="458" spans="1:22" ht="16.5" x14ac:dyDescent="0.25">
      <c r="A458" s="189" t="s">
        <v>106</v>
      </c>
      <c r="B458" s="190"/>
      <c r="C458" s="191"/>
      <c r="D458" s="192"/>
      <c r="E458" s="193"/>
      <c r="F458" s="194"/>
      <c r="G458" s="195"/>
      <c r="H458" s="195"/>
      <c r="I458" s="196"/>
      <c r="J458" s="169"/>
      <c r="K458" s="277"/>
      <c r="L458" s="277"/>
      <c r="M458" s="164"/>
      <c r="N458" s="281"/>
      <c r="O458" s="281"/>
      <c r="P458" s="165"/>
      <c r="Q458" s="164"/>
      <c r="R458" s="197"/>
      <c r="S458" s="197"/>
      <c r="T458" s="197"/>
      <c r="U458" s="197"/>
      <c r="V458" s="13"/>
    </row>
    <row r="459" spans="1:22" ht="28.5" x14ac:dyDescent="0.25">
      <c r="A459" s="441" t="s">
        <v>226</v>
      </c>
      <c r="B459" s="442" t="s">
        <v>107</v>
      </c>
      <c r="C459" s="198" t="s">
        <v>227</v>
      </c>
      <c r="D459" s="199" t="s">
        <v>108</v>
      </c>
      <c r="E459" s="200" t="s">
        <v>228</v>
      </c>
      <c r="F459" s="201" t="s">
        <v>229</v>
      </c>
      <c r="G459" s="202" t="s">
        <v>94</v>
      </c>
      <c r="H459" s="203" t="s">
        <v>94</v>
      </c>
      <c r="I459" s="443" t="s">
        <v>109</v>
      </c>
      <c r="J459" s="239">
        <v>261</v>
      </c>
      <c r="K459" s="279"/>
      <c r="L459" s="279"/>
      <c r="M459" s="248">
        <v>261</v>
      </c>
      <c r="N459" s="280"/>
      <c r="O459" s="280"/>
      <c r="P459" s="165">
        <f>ROUND(((M459/J459)*100),0)</f>
        <v>100</v>
      </c>
      <c r="Q459" s="164" t="str">
        <f>IF(P459&lt;=84,"DEFICIENTE",IF(P459&lt;=89,"REGULAR",IF(P459&lt;=94,"BUENO","MUY BUENO")))</f>
        <v>MUY BUENO</v>
      </c>
      <c r="R459" s="204">
        <f>J459</f>
        <v>261</v>
      </c>
      <c r="S459" s="204">
        <f>M459</f>
        <v>261</v>
      </c>
      <c r="T459" s="204">
        <f>ROUND(((S459/R459)*100),0)</f>
        <v>100</v>
      </c>
      <c r="U459" s="204" t="str">
        <f>IF(T459&lt;=84,"DEFICIENTE",IF(T459&lt;=89,"REGULAR",IF(T459&lt;=94,"BUENO","MUY BUENO")))</f>
        <v>MUY BUENO</v>
      </c>
      <c r="V459" s="13"/>
    </row>
    <row r="460" spans="1:22" x14ac:dyDescent="0.25">
      <c r="A460" s="441"/>
      <c r="B460" s="442"/>
      <c r="C460" s="484" t="s">
        <v>230</v>
      </c>
      <c r="D460" s="492" t="s">
        <v>110</v>
      </c>
      <c r="E460" s="236" t="s">
        <v>231</v>
      </c>
      <c r="F460" s="235" t="s">
        <v>232</v>
      </c>
      <c r="G460" s="205" t="s">
        <v>17</v>
      </c>
      <c r="H460" s="493" t="s">
        <v>111</v>
      </c>
      <c r="I460" s="443"/>
      <c r="J460" s="239">
        <v>2</v>
      </c>
      <c r="K460" s="279"/>
      <c r="L460" s="279"/>
      <c r="M460" s="248">
        <v>0</v>
      </c>
      <c r="N460" s="280"/>
      <c r="O460" s="280"/>
      <c r="P460" s="165">
        <f>ROUND(((M460/J460)*100),0)</f>
        <v>0</v>
      </c>
      <c r="Q460" s="164" t="str">
        <f>IF(P460&lt;=84,"DEFICIENTE",IF(P460&lt;=89,"REGULAR",IF(P460&lt;=94,"BUENO","MUY BUENO")))</f>
        <v>DEFICIENTE</v>
      </c>
      <c r="R460" s="404">
        <f>J460</f>
        <v>2</v>
      </c>
      <c r="S460" s="404">
        <f>M460</f>
        <v>0</v>
      </c>
      <c r="T460" s="404">
        <f>ROUND(((S460/R460)*100),0)</f>
        <v>0</v>
      </c>
      <c r="U460" s="404" t="str">
        <f>IF(T460&lt;=84,"DEFICIENTE",IF(T460&lt;=89,"REGULAR",IF(T460&lt;=94,"BUENO","MUY BUENO")))</f>
        <v>DEFICIENTE</v>
      </c>
      <c r="V460" s="13"/>
    </row>
    <row r="461" spans="1:22" ht="24" x14ac:dyDescent="0.25">
      <c r="A461" s="441"/>
      <c r="B461" s="442"/>
      <c r="C461" s="484"/>
      <c r="D461" s="492"/>
      <c r="E461" s="236" t="s">
        <v>233</v>
      </c>
      <c r="F461" s="235" t="s">
        <v>234</v>
      </c>
      <c r="G461" s="205" t="s">
        <v>17</v>
      </c>
      <c r="H461" s="493"/>
      <c r="I461" s="443"/>
      <c r="J461" s="239">
        <v>1</v>
      </c>
      <c r="K461" s="279"/>
      <c r="L461" s="279"/>
      <c r="M461" s="248">
        <v>0</v>
      </c>
      <c r="N461" s="280"/>
      <c r="O461" s="280"/>
      <c r="P461" s="165">
        <f>ROUND(((M461/J461)*100),0)</f>
        <v>0</v>
      </c>
      <c r="Q461" s="164" t="str">
        <f>IF(P461&lt;=84,"DEFICIENTE",IF(P461&lt;=89,"REGULAR",IF(P461&lt;=94,"BUENO","MUY BUENO")))</f>
        <v>DEFICIENTE</v>
      </c>
      <c r="R461" s="405"/>
      <c r="S461" s="405"/>
      <c r="T461" s="405"/>
      <c r="U461" s="405"/>
      <c r="V461" s="13"/>
    </row>
    <row r="462" spans="1:22" ht="36" x14ac:dyDescent="0.25">
      <c r="A462" s="441"/>
      <c r="B462" s="442"/>
      <c r="C462" s="484"/>
      <c r="D462" s="492"/>
      <c r="E462" s="236" t="s">
        <v>235</v>
      </c>
      <c r="F462" s="235" t="s">
        <v>236</v>
      </c>
      <c r="G462" s="205" t="s">
        <v>17</v>
      </c>
      <c r="H462" s="493"/>
      <c r="I462" s="443"/>
      <c r="J462" s="239">
        <v>1</v>
      </c>
      <c r="K462" s="279"/>
      <c r="L462" s="279"/>
      <c r="M462" s="248">
        <v>0</v>
      </c>
      <c r="N462" s="280"/>
      <c r="O462" s="280"/>
      <c r="P462" s="165">
        <f>ROUND(((M462/J462)*100),0)</f>
        <v>0</v>
      </c>
      <c r="Q462" s="164" t="str">
        <f>IF(P462&lt;=84,"DEFICIENTE",IF(P462&lt;=89,"REGULAR",IF(P462&lt;=94,"BUENO","MUY BUENO")))</f>
        <v>DEFICIENTE</v>
      </c>
      <c r="R462" s="405"/>
      <c r="S462" s="405"/>
      <c r="T462" s="405"/>
      <c r="U462" s="405"/>
      <c r="V462" s="13"/>
    </row>
    <row r="463" spans="1:22" ht="36" x14ac:dyDescent="0.25">
      <c r="A463" s="441"/>
      <c r="B463" s="442"/>
      <c r="C463" s="484"/>
      <c r="D463" s="492"/>
      <c r="E463" s="236" t="s">
        <v>237</v>
      </c>
      <c r="F463" s="235" t="s">
        <v>238</v>
      </c>
      <c r="G463" s="205" t="s">
        <v>17</v>
      </c>
      <c r="H463" s="493"/>
      <c r="I463" s="443"/>
      <c r="J463" s="239">
        <v>1</v>
      </c>
      <c r="K463" s="279"/>
      <c r="L463" s="279"/>
      <c r="M463" s="248">
        <v>0</v>
      </c>
      <c r="N463" s="280"/>
      <c r="O463" s="280"/>
      <c r="P463" s="165">
        <f>ROUND(((M463/J463)*100),0)</f>
        <v>0</v>
      </c>
      <c r="Q463" s="164" t="str">
        <f>IF(P463&lt;=84,"DEFICIENTE",IF(P463&lt;=89,"REGULAR",IF(P463&lt;=94,"BUENO","MUY BUENO")))</f>
        <v>DEFICIENTE</v>
      </c>
      <c r="R463" s="406"/>
      <c r="S463" s="406"/>
      <c r="T463" s="406"/>
      <c r="U463" s="406"/>
      <c r="V463" s="13"/>
    </row>
    <row r="464" spans="1:22" ht="18.75" x14ac:dyDescent="0.25">
      <c r="A464" s="436" t="s">
        <v>118</v>
      </c>
      <c r="B464" s="437"/>
      <c r="C464" s="437"/>
      <c r="D464" s="437"/>
      <c r="E464" s="437"/>
      <c r="F464" s="437"/>
      <c r="G464" s="437"/>
      <c r="H464" s="437"/>
      <c r="I464" s="437"/>
      <c r="J464" s="437"/>
      <c r="K464" s="437"/>
      <c r="L464" s="437"/>
      <c r="M464" s="437"/>
      <c r="N464" s="437"/>
      <c r="O464" s="437"/>
      <c r="P464" s="437"/>
      <c r="Q464" s="437"/>
      <c r="R464" s="437"/>
      <c r="S464" s="437"/>
      <c r="T464" s="437"/>
      <c r="U464" s="438"/>
      <c r="V464" s="13"/>
    </row>
    <row r="465" spans="1:22" x14ac:dyDescent="0.25">
      <c r="A465" s="210" t="s">
        <v>91</v>
      </c>
      <c r="B465" s="207"/>
      <c r="C465" s="207"/>
      <c r="D465" s="207"/>
      <c r="E465" s="207"/>
      <c r="F465" s="207"/>
      <c r="G465" s="207"/>
      <c r="H465" s="207"/>
      <c r="I465" s="207"/>
      <c r="J465" s="207"/>
      <c r="K465" s="207"/>
      <c r="L465" s="207"/>
      <c r="M465" s="207"/>
      <c r="N465" s="207"/>
      <c r="O465" s="207"/>
      <c r="P465" s="207"/>
      <c r="Q465" s="207"/>
      <c r="R465" s="208"/>
      <c r="S465" s="208"/>
      <c r="T465" s="209"/>
      <c r="U465" s="208"/>
      <c r="V465" s="13"/>
    </row>
    <row r="466" spans="1:22" ht="24" x14ac:dyDescent="0.25">
      <c r="A466" s="455" t="s">
        <v>12</v>
      </c>
      <c r="B466" s="456" t="s">
        <v>92</v>
      </c>
      <c r="C466" s="457" t="s">
        <v>150</v>
      </c>
      <c r="D466" s="458" t="s">
        <v>93</v>
      </c>
      <c r="E466" s="161" t="s">
        <v>151</v>
      </c>
      <c r="F466" s="162" t="s">
        <v>152</v>
      </c>
      <c r="G466" s="163" t="s">
        <v>153</v>
      </c>
      <c r="H466" s="459" t="s">
        <v>94</v>
      </c>
      <c r="I466" s="460" t="s">
        <v>95</v>
      </c>
      <c r="J466" s="240">
        <v>40</v>
      </c>
      <c r="K466" s="240"/>
      <c r="L466" s="240"/>
      <c r="M466" s="248">
        <v>41</v>
      </c>
      <c r="N466" s="280"/>
      <c r="O466" s="280"/>
      <c r="P466" s="165">
        <f>ROUND(((M466/J466)*100),0)</f>
        <v>103</v>
      </c>
      <c r="Q466" s="164" t="str">
        <f>IF(P466&lt;=84,"DEFICIENTE",IF(P466&lt;=89,"REGULAR",IF(P466&lt;=94,"BUENO","MUY BUENO")))</f>
        <v>MUY BUENO</v>
      </c>
      <c r="R466" s="407">
        <f>J466</f>
        <v>40</v>
      </c>
      <c r="S466" s="410">
        <f>M466</f>
        <v>41</v>
      </c>
      <c r="T466" s="410">
        <f>ROUND(((S466/R466)*100),0)</f>
        <v>103</v>
      </c>
      <c r="U466" s="410" t="str">
        <f>IF(T466&lt;=84,"DEFICIENTE",IF(T466&lt;=89,"REGULAR",IF(T466&lt;=94,"BUENO","MUY BUENO")))</f>
        <v>MUY BUENO</v>
      </c>
      <c r="V466" s="13"/>
    </row>
    <row r="467" spans="1:22" ht="48" x14ac:dyDescent="0.25">
      <c r="A467" s="455"/>
      <c r="B467" s="456"/>
      <c r="C467" s="457"/>
      <c r="D467" s="458"/>
      <c r="E467" s="166" t="s">
        <v>154</v>
      </c>
      <c r="F467" s="167" t="s">
        <v>142</v>
      </c>
      <c r="G467" s="168" t="s">
        <v>153</v>
      </c>
      <c r="H467" s="459"/>
      <c r="I467" s="460"/>
      <c r="J467" s="169"/>
      <c r="K467" s="277"/>
      <c r="L467" s="277"/>
      <c r="M467" s="170"/>
      <c r="N467" s="170"/>
      <c r="O467" s="170"/>
      <c r="P467" s="171"/>
      <c r="Q467" s="170"/>
      <c r="R467" s="408"/>
      <c r="S467" s="411"/>
      <c r="T467" s="411"/>
      <c r="U467" s="411"/>
      <c r="V467" s="13"/>
    </row>
    <row r="468" spans="1:22" ht="48" x14ac:dyDescent="0.25">
      <c r="A468" s="455"/>
      <c r="B468" s="456"/>
      <c r="C468" s="481" t="s">
        <v>155</v>
      </c>
      <c r="D468" s="489" t="s">
        <v>96</v>
      </c>
      <c r="E468" s="172" t="s">
        <v>143</v>
      </c>
      <c r="F468" s="173" t="s">
        <v>144</v>
      </c>
      <c r="G468" s="174" t="s">
        <v>145</v>
      </c>
      <c r="H468" s="482" t="s">
        <v>94</v>
      </c>
      <c r="I468" s="460"/>
      <c r="J468" s="169"/>
      <c r="K468" s="277"/>
      <c r="L468" s="277"/>
      <c r="M468" s="170"/>
      <c r="N468" s="170"/>
      <c r="O468" s="170"/>
      <c r="P468" s="171"/>
      <c r="Q468" s="170"/>
      <c r="R468" s="408"/>
      <c r="S468" s="411"/>
      <c r="T468" s="411"/>
      <c r="U468" s="411"/>
      <c r="V468" s="13"/>
    </row>
    <row r="469" spans="1:22" ht="36" x14ac:dyDescent="0.25">
      <c r="A469" s="455"/>
      <c r="B469" s="456"/>
      <c r="C469" s="481"/>
      <c r="D469" s="489"/>
      <c r="E469" s="172" t="s">
        <v>146</v>
      </c>
      <c r="F469" s="173" t="s">
        <v>147</v>
      </c>
      <c r="G469" s="174" t="s">
        <v>145</v>
      </c>
      <c r="H469" s="482"/>
      <c r="I469" s="460"/>
      <c r="J469" s="169"/>
      <c r="K469" s="277"/>
      <c r="L469" s="277"/>
      <c r="M469" s="170"/>
      <c r="N469" s="170"/>
      <c r="O469" s="170"/>
      <c r="P469" s="171"/>
      <c r="Q469" s="170"/>
      <c r="R469" s="408"/>
      <c r="S469" s="411"/>
      <c r="T469" s="411"/>
      <c r="U469" s="411"/>
      <c r="V469" s="13"/>
    </row>
    <row r="470" spans="1:22" ht="48" x14ac:dyDescent="0.25">
      <c r="A470" s="455"/>
      <c r="B470" s="456"/>
      <c r="C470" s="481"/>
      <c r="D470" s="489"/>
      <c r="E470" s="175" t="s">
        <v>148</v>
      </c>
      <c r="F470" s="176" t="s">
        <v>149</v>
      </c>
      <c r="G470" s="163" t="s">
        <v>145</v>
      </c>
      <c r="H470" s="482"/>
      <c r="I470" s="460"/>
      <c r="J470" s="239">
        <v>5</v>
      </c>
      <c r="K470" s="279"/>
      <c r="L470" s="279"/>
      <c r="M470" s="248">
        <v>4</v>
      </c>
      <c r="N470" s="280"/>
      <c r="O470" s="280"/>
      <c r="P470" s="165">
        <f>ROUND(((M470/J470)*100),0)</f>
        <v>80</v>
      </c>
      <c r="Q470" s="164" t="str">
        <f>IF(P470&lt;=84,"DEFICIENTE",IF(P470&lt;=89,"REGULAR",IF(P470&lt;=94,"BUENO","MUY BUENO")))</f>
        <v>DEFICIENTE</v>
      </c>
      <c r="R470" s="409"/>
      <c r="S470" s="412"/>
      <c r="T470" s="412"/>
      <c r="U470" s="412"/>
      <c r="V470" s="13"/>
    </row>
    <row r="471" spans="1:22" ht="24" x14ac:dyDescent="0.25">
      <c r="A471" s="483" t="s">
        <v>14</v>
      </c>
      <c r="B471" s="456" t="s">
        <v>156</v>
      </c>
      <c r="C471" s="484" t="s">
        <v>157</v>
      </c>
      <c r="D471" s="458" t="s">
        <v>158</v>
      </c>
      <c r="E471" s="175" t="s">
        <v>159</v>
      </c>
      <c r="F471" s="177" t="s">
        <v>160</v>
      </c>
      <c r="G471" s="163" t="s">
        <v>161</v>
      </c>
      <c r="H471" s="459" t="s">
        <v>97</v>
      </c>
      <c r="I471" s="485" t="s">
        <v>98</v>
      </c>
      <c r="J471" s="433">
        <v>7</v>
      </c>
      <c r="K471" s="279"/>
      <c r="L471" s="279"/>
      <c r="M471" s="418">
        <v>0</v>
      </c>
      <c r="N471" s="528"/>
      <c r="O471" s="528"/>
      <c r="P471" s="434">
        <f>ROUND(((M471/J471)*100),0)</f>
        <v>0</v>
      </c>
      <c r="Q471" s="422" t="str">
        <f t="shared" ref="Q471" si="90">IF(P471&lt;=84,"DEFICIENTE",IF(P471&lt;=89,"REGULAR",IF(P471&lt;=94,"BUENO","MUY BUENO")))</f>
        <v>DEFICIENTE</v>
      </c>
      <c r="R471" s="398">
        <f>J471</f>
        <v>7</v>
      </c>
      <c r="S471" s="398">
        <f>M471</f>
        <v>0</v>
      </c>
      <c r="T471" s="400">
        <f>ROUND(((S471/R471)*100),0)</f>
        <v>0</v>
      </c>
      <c r="U471" s="400" t="str">
        <f>IF(T471&lt;=84,"DEFICIENTE",IF(T471&lt;=89,"REGULAR",IF(T471&lt;=94,"BUENO","MUY BUENO")))</f>
        <v>DEFICIENTE</v>
      </c>
      <c r="V471" s="13"/>
    </row>
    <row r="472" spans="1:22" ht="36" x14ac:dyDescent="0.25">
      <c r="A472" s="483"/>
      <c r="B472" s="456"/>
      <c r="C472" s="484"/>
      <c r="D472" s="458"/>
      <c r="E472" s="175" t="s">
        <v>162</v>
      </c>
      <c r="F472" s="177" t="s">
        <v>163</v>
      </c>
      <c r="G472" s="163" t="s">
        <v>164</v>
      </c>
      <c r="H472" s="459"/>
      <c r="I472" s="485"/>
      <c r="J472" s="433"/>
      <c r="K472" s="279"/>
      <c r="L472" s="279"/>
      <c r="M472" s="418"/>
      <c r="N472" s="531"/>
      <c r="O472" s="531"/>
      <c r="P472" s="435"/>
      <c r="Q472" s="422"/>
      <c r="R472" s="403"/>
      <c r="S472" s="403"/>
      <c r="T472" s="402"/>
      <c r="U472" s="402"/>
      <c r="V472" s="13"/>
    </row>
    <row r="473" spans="1:22" ht="36" x14ac:dyDescent="0.25">
      <c r="A473" s="483"/>
      <c r="B473" s="456"/>
      <c r="C473" s="484"/>
      <c r="D473" s="458"/>
      <c r="E473" s="175" t="s">
        <v>165</v>
      </c>
      <c r="F473" s="177" t="s">
        <v>166</v>
      </c>
      <c r="G473" s="163" t="s">
        <v>167</v>
      </c>
      <c r="H473" s="459"/>
      <c r="I473" s="485"/>
      <c r="J473" s="433"/>
      <c r="K473" s="279"/>
      <c r="L473" s="279"/>
      <c r="M473" s="418"/>
      <c r="N473" s="531"/>
      <c r="O473" s="531"/>
      <c r="P473" s="435"/>
      <c r="Q473" s="422"/>
      <c r="R473" s="403"/>
      <c r="S473" s="403"/>
      <c r="T473" s="402"/>
      <c r="U473" s="402"/>
      <c r="V473" s="13"/>
    </row>
    <row r="474" spans="1:22" ht="36" x14ac:dyDescent="0.25">
      <c r="A474" s="483"/>
      <c r="B474" s="456"/>
      <c r="C474" s="481" t="s">
        <v>168</v>
      </c>
      <c r="D474" s="477" t="s">
        <v>169</v>
      </c>
      <c r="E474" s="175" t="s">
        <v>170</v>
      </c>
      <c r="F474" s="177" t="s">
        <v>171</v>
      </c>
      <c r="G474" s="163" t="s">
        <v>172</v>
      </c>
      <c r="H474" s="482" t="s">
        <v>173</v>
      </c>
      <c r="I474" s="485"/>
      <c r="J474" s="433">
        <v>0</v>
      </c>
      <c r="K474" s="279"/>
      <c r="L474" s="279"/>
      <c r="M474" s="418">
        <v>0</v>
      </c>
      <c r="N474" s="280"/>
      <c r="O474" s="280"/>
      <c r="P474" s="421" t="e">
        <f>ROUND(((M474/J474)*100),0)</f>
        <v>#DIV/0!</v>
      </c>
      <c r="Q474" s="422" t="e">
        <f t="shared" ref="Q474" si="91">IF(P474&lt;=84,"DEFICIENTE",IF(P474&lt;=89,"REGULAR",IF(P474&lt;=94,"BUENO","MUY BUENO")))</f>
        <v>#DIV/0!</v>
      </c>
      <c r="R474" s="403"/>
      <c r="S474" s="403"/>
      <c r="T474" s="402"/>
      <c r="U474" s="402"/>
      <c r="V474" s="13"/>
    </row>
    <row r="475" spans="1:22" ht="48" x14ac:dyDescent="0.25">
      <c r="A475" s="483"/>
      <c r="B475" s="456"/>
      <c r="C475" s="481"/>
      <c r="D475" s="477"/>
      <c r="E475" s="175" t="s">
        <v>174</v>
      </c>
      <c r="F475" s="177" t="s">
        <v>175</v>
      </c>
      <c r="G475" s="163" t="s">
        <v>176</v>
      </c>
      <c r="H475" s="482"/>
      <c r="I475" s="485"/>
      <c r="J475" s="433"/>
      <c r="K475" s="279"/>
      <c r="L475" s="279"/>
      <c r="M475" s="418"/>
      <c r="N475" s="280"/>
      <c r="O475" s="280"/>
      <c r="P475" s="421"/>
      <c r="Q475" s="422"/>
      <c r="R475" s="403"/>
      <c r="S475" s="403"/>
      <c r="T475" s="402"/>
      <c r="U475" s="402"/>
      <c r="V475" s="13"/>
    </row>
    <row r="476" spans="1:22" ht="60" x14ac:dyDescent="0.25">
      <c r="A476" s="483"/>
      <c r="B476" s="456"/>
      <c r="C476" s="457" t="s">
        <v>177</v>
      </c>
      <c r="D476" s="480" t="s">
        <v>178</v>
      </c>
      <c r="E476" s="175" t="s">
        <v>179</v>
      </c>
      <c r="F476" s="177" t="s">
        <v>180</v>
      </c>
      <c r="G476" s="163" t="s">
        <v>176</v>
      </c>
      <c r="H476" s="459" t="s">
        <v>181</v>
      </c>
      <c r="I476" s="485"/>
      <c r="J476" s="433">
        <v>0</v>
      </c>
      <c r="K476" s="279"/>
      <c r="L476" s="279"/>
      <c r="M476" s="418">
        <v>0</v>
      </c>
      <c r="N476" s="280"/>
      <c r="O476" s="280"/>
      <c r="P476" s="421" t="e">
        <f>ROUND(((M476/J476)*100),0)</f>
        <v>#DIV/0!</v>
      </c>
      <c r="Q476" s="422" t="e">
        <f t="shared" ref="Q476" si="92">IF(P476&lt;=84,"DEFICIENTE",IF(P476&lt;=89,"REGULAR",IF(P476&lt;=94,"BUENO","MUY BUENO")))</f>
        <v>#DIV/0!</v>
      </c>
      <c r="R476" s="403"/>
      <c r="S476" s="403"/>
      <c r="T476" s="402"/>
      <c r="U476" s="402"/>
      <c r="V476" s="13"/>
    </row>
    <row r="477" spans="1:22" ht="36" x14ac:dyDescent="0.25">
      <c r="A477" s="483"/>
      <c r="B477" s="456"/>
      <c r="C477" s="457"/>
      <c r="D477" s="480"/>
      <c r="E477" s="175" t="s">
        <v>182</v>
      </c>
      <c r="F477" s="177" t="s">
        <v>183</v>
      </c>
      <c r="G477" s="163" t="s">
        <v>184</v>
      </c>
      <c r="H477" s="459"/>
      <c r="I477" s="485"/>
      <c r="J477" s="433"/>
      <c r="K477" s="279"/>
      <c r="L477" s="279"/>
      <c r="M477" s="418"/>
      <c r="N477" s="280"/>
      <c r="O477" s="280"/>
      <c r="P477" s="421"/>
      <c r="Q477" s="422"/>
      <c r="R477" s="399"/>
      <c r="S477" s="399"/>
      <c r="T477" s="401"/>
      <c r="U477" s="401"/>
      <c r="V477" s="13"/>
    </row>
    <row r="478" spans="1:22" ht="60" x14ac:dyDescent="0.25">
      <c r="A478" s="483" t="s">
        <v>15</v>
      </c>
      <c r="B478" s="475" t="s">
        <v>185</v>
      </c>
      <c r="C478" s="476" t="s">
        <v>186</v>
      </c>
      <c r="D478" s="477" t="s">
        <v>187</v>
      </c>
      <c r="E478" s="175" t="s">
        <v>188</v>
      </c>
      <c r="F478" s="178" t="s">
        <v>189</v>
      </c>
      <c r="G478" s="163" t="s">
        <v>190</v>
      </c>
      <c r="H478" s="478" t="s">
        <v>191</v>
      </c>
      <c r="I478" s="479" t="s">
        <v>99</v>
      </c>
      <c r="J478" s="433">
        <v>1</v>
      </c>
      <c r="K478" s="279"/>
      <c r="L478" s="279"/>
      <c r="M478" s="418">
        <v>0</v>
      </c>
      <c r="N478" s="280"/>
      <c r="O478" s="280"/>
      <c r="P478" s="421">
        <f>ROUND(((M478/J478)*100),0)</f>
        <v>0</v>
      </c>
      <c r="Q478" s="422" t="str">
        <f t="shared" ref="Q478" si="93">IF(P478&lt;=84,"DEFICIENTE",IF(P478&lt;=89,"REGULAR",IF(P478&lt;=94,"BUENO","MUY BUENO")))</f>
        <v>DEFICIENTE</v>
      </c>
      <c r="R478" s="398">
        <f>J478</f>
        <v>1</v>
      </c>
      <c r="S478" s="400">
        <f>M478</f>
        <v>0</v>
      </c>
      <c r="T478" s="398">
        <f>ROUND(((S478/R478)*100),0)</f>
        <v>0</v>
      </c>
      <c r="U478" s="398" t="str">
        <f>IF(T478&lt;=84,"DEFICIENTE",IF(T478&lt;=89,"REGULAR",IF(T478&lt;=94,"BUENO","MUY BUENO")))</f>
        <v>DEFICIENTE</v>
      </c>
      <c r="V478" s="13"/>
    </row>
    <row r="479" spans="1:22" ht="36" x14ac:dyDescent="0.25">
      <c r="A479" s="483"/>
      <c r="B479" s="475"/>
      <c r="C479" s="476"/>
      <c r="D479" s="477"/>
      <c r="E479" s="175" t="s">
        <v>192</v>
      </c>
      <c r="F479" s="178" t="s">
        <v>193</v>
      </c>
      <c r="G479" s="163" t="s">
        <v>194</v>
      </c>
      <c r="H479" s="478"/>
      <c r="I479" s="479"/>
      <c r="J479" s="433"/>
      <c r="K479" s="279"/>
      <c r="L479" s="279"/>
      <c r="M479" s="418"/>
      <c r="N479" s="280"/>
      <c r="O479" s="280"/>
      <c r="P479" s="421"/>
      <c r="Q479" s="422"/>
      <c r="R479" s="399"/>
      <c r="S479" s="401"/>
      <c r="T479" s="399"/>
      <c r="U479" s="399"/>
      <c r="V479" s="13"/>
    </row>
    <row r="480" spans="1:22" ht="60" x14ac:dyDescent="0.25">
      <c r="A480" s="483" t="s">
        <v>16</v>
      </c>
      <c r="B480" s="486" t="s">
        <v>195</v>
      </c>
      <c r="C480" s="179" t="s">
        <v>196</v>
      </c>
      <c r="D480" s="180" t="s">
        <v>197</v>
      </c>
      <c r="E480" s="175" t="s">
        <v>198</v>
      </c>
      <c r="F480" s="178" t="s">
        <v>199</v>
      </c>
      <c r="G480" s="181" t="s">
        <v>200</v>
      </c>
      <c r="H480" s="182" t="s">
        <v>100</v>
      </c>
      <c r="I480" s="485" t="s">
        <v>95</v>
      </c>
      <c r="J480" s="245">
        <v>0</v>
      </c>
      <c r="K480" s="279"/>
      <c r="L480" s="279"/>
      <c r="M480" s="248">
        <v>0</v>
      </c>
      <c r="N480" s="280"/>
      <c r="O480" s="280"/>
      <c r="P480" s="213" t="e">
        <f>ROUND(((M480/J480)*100),0)</f>
        <v>#DIV/0!</v>
      </c>
      <c r="Q480" s="164" t="e">
        <f t="shared" ref="Q480:Q483" si="94">IF(P480&lt;=84,"DEFICIENTE",IF(P480&lt;=89,"REGULAR",IF(P480&lt;=94,"BUENO","MUY BUENO")))</f>
        <v>#DIV/0!</v>
      </c>
      <c r="R480" s="398">
        <f>(J480+J481+J482)*40</f>
        <v>0</v>
      </c>
      <c r="S480" s="398">
        <f>(M480+M481+M482)*40</f>
        <v>0</v>
      </c>
      <c r="T480" s="398" t="e">
        <f>ROUND(((S480/R480)*100),0)</f>
        <v>#DIV/0!</v>
      </c>
      <c r="U480" s="398" t="e">
        <f>IF(T480&lt;=84,"DEFICIENTE",IF(T480&lt;=89,"REGULAR",IF(T480&lt;=94,"BUENO","MUY BUENO")))</f>
        <v>#DIV/0!</v>
      </c>
      <c r="V480" s="13"/>
    </row>
    <row r="481" spans="1:22" ht="84" customHeight="1" x14ac:dyDescent="0.25">
      <c r="A481" s="483"/>
      <c r="B481" s="486"/>
      <c r="C481" s="183" t="s">
        <v>201</v>
      </c>
      <c r="D481" s="184" t="s">
        <v>202</v>
      </c>
      <c r="E481" s="175" t="s">
        <v>203</v>
      </c>
      <c r="F481" s="178" t="s">
        <v>204</v>
      </c>
      <c r="G481" s="181" t="s">
        <v>205</v>
      </c>
      <c r="H481" s="185" t="s">
        <v>101</v>
      </c>
      <c r="I481" s="485"/>
      <c r="J481" s="245">
        <v>0</v>
      </c>
      <c r="K481" s="279"/>
      <c r="L481" s="279"/>
      <c r="M481" s="248">
        <v>0</v>
      </c>
      <c r="N481" s="280"/>
      <c r="O481" s="280"/>
      <c r="P481" s="213" t="e">
        <f>ROUND(((M481/J481)*100),0)</f>
        <v>#DIV/0!</v>
      </c>
      <c r="Q481" s="164" t="e">
        <f t="shared" si="94"/>
        <v>#DIV/0!</v>
      </c>
      <c r="R481" s="403"/>
      <c r="S481" s="403"/>
      <c r="T481" s="403"/>
      <c r="U481" s="403"/>
      <c r="V481" s="13"/>
    </row>
    <row r="482" spans="1:22" ht="96" customHeight="1" x14ac:dyDescent="0.25">
      <c r="A482" s="483"/>
      <c r="B482" s="486"/>
      <c r="C482" s="179" t="s">
        <v>206</v>
      </c>
      <c r="D482" s="180" t="s">
        <v>207</v>
      </c>
      <c r="E482" s="175" t="s">
        <v>208</v>
      </c>
      <c r="F482" s="178" t="s">
        <v>209</v>
      </c>
      <c r="G482" s="181" t="s">
        <v>210</v>
      </c>
      <c r="H482" s="186" t="s">
        <v>211</v>
      </c>
      <c r="I482" s="485"/>
      <c r="J482" s="245">
        <v>0</v>
      </c>
      <c r="K482" s="279"/>
      <c r="L482" s="279"/>
      <c r="M482" s="248">
        <v>0</v>
      </c>
      <c r="N482" s="280"/>
      <c r="O482" s="280"/>
      <c r="P482" s="213" t="e">
        <f>ROUND(((M482/J482)*100),0)</f>
        <v>#DIV/0!</v>
      </c>
      <c r="Q482" s="164" t="e">
        <f t="shared" si="94"/>
        <v>#DIV/0!</v>
      </c>
      <c r="R482" s="399"/>
      <c r="S482" s="399"/>
      <c r="T482" s="399"/>
      <c r="U482" s="399"/>
      <c r="V482" s="13"/>
    </row>
    <row r="483" spans="1:22" ht="36" x14ac:dyDescent="0.25">
      <c r="A483" s="483" t="s">
        <v>102</v>
      </c>
      <c r="B483" s="486" t="s">
        <v>212</v>
      </c>
      <c r="C483" s="476" t="s">
        <v>213</v>
      </c>
      <c r="D483" s="477" t="s">
        <v>214</v>
      </c>
      <c r="E483" s="175" t="s">
        <v>215</v>
      </c>
      <c r="F483" s="178" t="s">
        <v>216</v>
      </c>
      <c r="G483" s="163" t="s">
        <v>217</v>
      </c>
      <c r="H483" s="487" t="s">
        <v>103</v>
      </c>
      <c r="I483" s="488" t="s">
        <v>104</v>
      </c>
      <c r="J483" s="433">
        <v>0</v>
      </c>
      <c r="K483" s="279"/>
      <c r="L483" s="279"/>
      <c r="M483" s="418">
        <v>0</v>
      </c>
      <c r="N483" s="280"/>
      <c r="O483" s="280"/>
      <c r="P483" s="421" t="e">
        <f>ROUND(((M483/J483)*100),0)</f>
        <v>#DIV/0!</v>
      </c>
      <c r="Q483" s="422" t="e">
        <f t="shared" si="94"/>
        <v>#DIV/0!</v>
      </c>
      <c r="R483" s="404">
        <f>J483</f>
        <v>0</v>
      </c>
      <c r="S483" s="404">
        <f>M483</f>
        <v>0</v>
      </c>
      <c r="T483" s="404" t="e">
        <f>ROUND(((S483/R483)*100),0)</f>
        <v>#DIV/0!</v>
      </c>
      <c r="U483" s="404" t="e">
        <f>IF(T483&lt;=84,"DEFICIENTE",IF(T483&lt;=89,"REGULAR",IF(T483&lt;=94,"BUENO","MUY BUENO")))</f>
        <v>#DIV/0!</v>
      </c>
      <c r="V483" s="13"/>
    </row>
    <row r="484" spans="1:22" ht="36" x14ac:dyDescent="0.25">
      <c r="A484" s="483"/>
      <c r="B484" s="486"/>
      <c r="C484" s="476"/>
      <c r="D484" s="477"/>
      <c r="E484" s="175" t="s">
        <v>218</v>
      </c>
      <c r="F484" s="178" t="s">
        <v>219</v>
      </c>
      <c r="G484" s="163" t="s">
        <v>220</v>
      </c>
      <c r="H484" s="487"/>
      <c r="I484" s="488"/>
      <c r="J484" s="433"/>
      <c r="K484" s="279"/>
      <c r="L484" s="279"/>
      <c r="M484" s="418"/>
      <c r="N484" s="280"/>
      <c r="O484" s="280"/>
      <c r="P484" s="421"/>
      <c r="Q484" s="422"/>
      <c r="R484" s="405"/>
      <c r="S484" s="405"/>
      <c r="T484" s="405"/>
      <c r="U484" s="405"/>
      <c r="V484" s="13"/>
    </row>
    <row r="485" spans="1:22" ht="76.5" x14ac:dyDescent="0.25">
      <c r="A485" s="483"/>
      <c r="B485" s="486"/>
      <c r="C485" s="179" t="s">
        <v>221</v>
      </c>
      <c r="D485" s="180" t="s">
        <v>222</v>
      </c>
      <c r="E485" s="187" t="s">
        <v>223</v>
      </c>
      <c r="F485" s="178" t="s">
        <v>224</v>
      </c>
      <c r="G485" s="181" t="s">
        <v>225</v>
      </c>
      <c r="H485" s="188" t="s">
        <v>105</v>
      </c>
      <c r="I485" s="488"/>
      <c r="J485" s="239">
        <v>0</v>
      </c>
      <c r="K485" s="279"/>
      <c r="L485" s="279"/>
      <c r="M485" s="248">
        <v>0</v>
      </c>
      <c r="N485" s="280"/>
      <c r="O485" s="280"/>
      <c r="P485" s="213" t="e">
        <f>ROUND(((M485/J485)*100),0)</f>
        <v>#DIV/0!</v>
      </c>
      <c r="Q485" s="164" t="e">
        <f t="shared" ref="Q485" si="95">IF(P485&lt;=84,"DEFICIENTE",IF(P485&lt;=89,"REGULAR",IF(P485&lt;=94,"BUENO","MUY BUENO")))</f>
        <v>#DIV/0!</v>
      </c>
      <c r="R485" s="406"/>
      <c r="S485" s="406"/>
      <c r="T485" s="406"/>
      <c r="U485" s="406"/>
      <c r="V485" s="13"/>
    </row>
    <row r="486" spans="1:22" ht="16.5" x14ac:dyDescent="0.25">
      <c r="A486" s="189" t="s">
        <v>106</v>
      </c>
      <c r="B486" s="190"/>
      <c r="C486" s="191"/>
      <c r="D486" s="192"/>
      <c r="E486" s="193"/>
      <c r="F486" s="194"/>
      <c r="G486" s="195"/>
      <c r="H486" s="195"/>
      <c r="I486" s="196"/>
      <c r="J486" s="169"/>
      <c r="K486" s="277"/>
      <c r="L486" s="277"/>
      <c r="M486" s="164"/>
      <c r="N486" s="281"/>
      <c r="O486" s="281"/>
      <c r="P486" s="165"/>
      <c r="Q486" s="164"/>
      <c r="R486" s="197"/>
      <c r="S486" s="197"/>
      <c r="T486" s="197"/>
      <c r="U486" s="197"/>
      <c r="V486" s="13"/>
    </row>
    <row r="487" spans="1:22" ht="28.5" x14ac:dyDescent="0.25">
      <c r="A487" s="441" t="s">
        <v>226</v>
      </c>
      <c r="B487" s="442" t="s">
        <v>107</v>
      </c>
      <c r="C487" s="198" t="s">
        <v>227</v>
      </c>
      <c r="D487" s="199" t="s">
        <v>108</v>
      </c>
      <c r="E487" s="200" t="s">
        <v>228</v>
      </c>
      <c r="F487" s="201" t="s">
        <v>229</v>
      </c>
      <c r="G487" s="202" t="s">
        <v>94</v>
      </c>
      <c r="H487" s="203" t="s">
        <v>94</v>
      </c>
      <c r="I487" s="443" t="s">
        <v>109</v>
      </c>
      <c r="J487" s="239">
        <v>400</v>
      </c>
      <c r="K487" s="279"/>
      <c r="L487" s="279"/>
      <c r="M487" s="248">
        <v>400</v>
      </c>
      <c r="N487" s="280"/>
      <c r="O487" s="280"/>
      <c r="P487" s="165">
        <f>ROUND(((M487/J487)*100),0)</f>
        <v>100</v>
      </c>
      <c r="Q487" s="164" t="str">
        <f>IF(P487&lt;=84,"DEFICIENTE",IF(P487&lt;=89,"REGULAR",IF(P487&lt;=94,"BUENO","MUY BUENO")))</f>
        <v>MUY BUENO</v>
      </c>
      <c r="R487" s="204">
        <f>J487</f>
        <v>400</v>
      </c>
      <c r="S487" s="204">
        <f>M487</f>
        <v>400</v>
      </c>
      <c r="T487" s="204">
        <f>ROUND(((S487/R487)*100),0)</f>
        <v>100</v>
      </c>
      <c r="U487" s="204" t="str">
        <f>IF(T487&lt;=84,"DEFICIENTE",IF(T487&lt;=89,"REGULAR",IF(T487&lt;=94,"BUENO","MUY BUENO")))</f>
        <v>MUY BUENO</v>
      </c>
      <c r="V487" s="13"/>
    </row>
    <row r="488" spans="1:22" x14ac:dyDescent="0.25">
      <c r="A488" s="441"/>
      <c r="B488" s="442"/>
      <c r="C488" s="484" t="s">
        <v>230</v>
      </c>
      <c r="D488" s="492" t="s">
        <v>110</v>
      </c>
      <c r="E488" s="236" t="s">
        <v>231</v>
      </c>
      <c r="F488" s="235" t="s">
        <v>232</v>
      </c>
      <c r="G488" s="205" t="s">
        <v>17</v>
      </c>
      <c r="H488" s="493" t="s">
        <v>111</v>
      </c>
      <c r="I488" s="443"/>
      <c r="J488" s="239">
        <v>3</v>
      </c>
      <c r="K488" s="279"/>
      <c r="L488" s="279"/>
      <c r="M488" s="248">
        <v>0</v>
      </c>
      <c r="N488" s="280"/>
      <c r="O488" s="280"/>
      <c r="P488" s="165">
        <f>ROUND(((M488/J488)*100),0)</f>
        <v>0</v>
      </c>
      <c r="Q488" s="164" t="str">
        <f>IF(P488&lt;=84,"DEFICIENTE",IF(P488&lt;=89,"REGULAR",IF(P488&lt;=94,"BUENO","MUY BUENO")))</f>
        <v>DEFICIENTE</v>
      </c>
      <c r="R488" s="404">
        <f>J488</f>
        <v>3</v>
      </c>
      <c r="S488" s="404">
        <f>M488</f>
        <v>0</v>
      </c>
      <c r="T488" s="404">
        <f>ROUND(((S488/R488)*100),0)</f>
        <v>0</v>
      </c>
      <c r="U488" s="404" t="str">
        <f>IF(T488&lt;=84,"DEFICIENTE",IF(T488&lt;=89,"REGULAR",IF(T488&lt;=94,"BUENO","MUY BUENO")))</f>
        <v>DEFICIENTE</v>
      </c>
      <c r="V488" s="13"/>
    </row>
    <row r="489" spans="1:22" ht="24" x14ac:dyDescent="0.25">
      <c r="A489" s="441"/>
      <c r="B489" s="442"/>
      <c r="C489" s="484"/>
      <c r="D489" s="492"/>
      <c r="E489" s="236" t="s">
        <v>233</v>
      </c>
      <c r="F489" s="235" t="s">
        <v>234</v>
      </c>
      <c r="G489" s="205" t="s">
        <v>17</v>
      </c>
      <c r="H489" s="493"/>
      <c r="I489" s="443"/>
      <c r="J489" s="239">
        <v>1</v>
      </c>
      <c r="K489" s="279"/>
      <c r="L489" s="279"/>
      <c r="M489" s="248">
        <v>0</v>
      </c>
      <c r="N489" s="280"/>
      <c r="O489" s="280"/>
      <c r="P489" s="165">
        <f>ROUND(((M489/J489)*100),0)</f>
        <v>0</v>
      </c>
      <c r="Q489" s="164" t="str">
        <f>IF(P489&lt;=84,"DEFICIENTE",IF(P489&lt;=89,"REGULAR",IF(P489&lt;=94,"BUENO","MUY BUENO")))</f>
        <v>DEFICIENTE</v>
      </c>
      <c r="R489" s="405"/>
      <c r="S489" s="405"/>
      <c r="T489" s="405"/>
      <c r="U489" s="405"/>
      <c r="V489" s="13"/>
    </row>
    <row r="490" spans="1:22" ht="36" x14ac:dyDescent="0.25">
      <c r="A490" s="441"/>
      <c r="B490" s="442"/>
      <c r="C490" s="484"/>
      <c r="D490" s="492"/>
      <c r="E490" s="236" t="s">
        <v>235</v>
      </c>
      <c r="F490" s="235" t="s">
        <v>236</v>
      </c>
      <c r="G490" s="205" t="s">
        <v>17</v>
      </c>
      <c r="H490" s="493"/>
      <c r="I490" s="443"/>
      <c r="J490" s="239">
        <v>0</v>
      </c>
      <c r="K490" s="279"/>
      <c r="L490" s="279"/>
      <c r="M490" s="248">
        <v>0</v>
      </c>
      <c r="N490" s="280"/>
      <c r="O490" s="280"/>
      <c r="P490" s="165" t="e">
        <f>ROUND(((M490/J490)*100),0)</f>
        <v>#DIV/0!</v>
      </c>
      <c r="Q490" s="164" t="e">
        <f>IF(P490&lt;=84,"DEFICIENTE",IF(P490&lt;=89,"REGULAR",IF(P490&lt;=94,"BUENO","MUY BUENO")))</f>
        <v>#DIV/0!</v>
      </c>
      <c r="R490" s="405"/>
      <c r="S490" s="405"/>
      <c r="T490" s="405"/>
      <c r="U490" s="405"/>
      <c r="V490" s="13"/>
    </row>
    <row r="491" spans="1:22" ht="36" x14ac:dyDescent="0.25">
      <c r="A491" s="441"/>
      <c r="B491" s="442"/>
      <c r="C491" s="484"/>
      <c r="D491" s="492"/>
      <c r="E491" s="236" t="s">
        <v>237</v>
      </c>
      <c r="F491" s="235" t="s">
        <v>238</v>
      </c>
      <c r="G491" s="205" t="s">
        <v>17</v>
      </c>
      <c r="H491" s="493"/>
      <c r="I491" s="443"/>
      <c r="J491" s="239">
        <v>0</v>
      </c>
      <c r="K491" s="279"/>
      <c r="L491" s="279"/>
      <c r="M491" s="248">
        <v>0</v>
      </c>
      <c r="N491" s="280"/>
      <c r="O491" s="280"/>
      <c r="P491" s="165" t="e">
        <f>ROUND(((M491/J491)*100),0)</f>
        <v>#DIV/0!</v>
      </c>
      <c r="Q491" s="164" t="e">
        <f>IF(P491&lt;=84,"DEFICIENTE",IF(P491&lt;=89,"REGULAR",IF(P491&lt;=94,"BUENO","MUY BUENO")))</f>
        <v>#DIV/0!</v>
      </c>
      <c r="R491" s="406"/>
      <c r="S491" s="406"/>
      <c r="T491" s="406"/>
      <c r="U491" s="406"/>
      <c r="V491" s="13"/>
    </row>
    <row r="492" spans="1:22" ht="18.75" x14ac:dyDescent="0.25">
      <c r="A492" s="436" t="s">
        <v>119</v>
      </c>
      <c r="B492" s="437"/>
      <c r="C492" s="437"/>
      <c r="D492" s="437"/>
      <c r="E492" s="437"/>
      <c r="F492" s="437"/>
      <c r="G492" s="437"/>
      <c r="H492" s="437"/>
      <c r="I492" s="437"/>
      <c r="J492" s="437"/>
      <c r="K492" s="437"/>
      <c r="L492" s="437"/>
      <c r="M492" s="437"/>
      <c r="N492" s="437"/>
      <c r="O492" s="437"/>
      <c r="P492" s="437"/>
      <c r="Q492" s="437"/>
      <c r="R492" s="437"/>
      <c r="S492" s="437"/>
      <c r="T492" s="437"/>
      <c r="U492" s="438"/>
      <c r="V492" s="13"/>
    </row>
    <row r="493" spans="1:22" x14ac:dyDescent="0.25">
      <c r="A493" s="210" t="s">
        <v>91</v>
      </c>
      <c r="B493" s="207"/>
      <c r="C493" s="207"/>
      <c r="D493" s="207"/>
      <c r="E493" s="207"/>
      <c r="F493" s="207"/>
      <c r="G493" s="207"/>
      <c r="H493" s="207"/>
      <c r="I493" s="207"/>
      <c r="J493" s="207"/>
      <c r="K493" s="207"/>
      <c r="L493" s="207"/>
      <c r="M493" s="207"/>
      <c r="N493" s="207"/>
      <c r="O493" s="207"/>
      <c r="P493" s="207"/>
      <c r="Q493" s="207"/>
      <c r="R493" s="208"/>
      <c r="S493" s="208"/>
      <c r="T493" s="209"/>
      <c r="U493" s="208"/>
      <c r="V493" s="13"/>
    </row>
    <row r="494" spans="1:22" ht="24" x14ac:dyDescent="0.25">
      <c r="A494" s="455" t="s">
        <v>12</v>
      </c>
      <c r="B494" s="456" t="s">
        <v>92</v>
      </c>
      <c r="C494" s="457" t="s">
        <v>150</v>
      </c>
      <c r="D494" s="458" t="s">
        <v>93</v>
      </c>
      <c r="E494" s="161" t="s">
        <v>151</v>
      </c>
      <c r="F494" s="162" t="s">
        <v>152</v>
      </c>
      <c r="G494" s="163" t="s">
        <v>153</v>
      </c>
      <c r="H494" s="459" t="s">
        <v>94</v>
      </c>
      <c r="I494" s="460" t="s">
        <v>95</v>
      </c>
      <c r="J494" s="240">
        <v>80</v>
      </c>
      <c r="K494" s="240"/>
      <c r="L494" s="240"/>
      <c r="M494" s="248">
        <v>100</v>
      </c>
      <c r="N494" s="280"/>
      <c r="O494" s="280"/>
      <c r="P494" s="165">
        <f>ROUND(((M494/J494)*100),0)</f>
        <v>125</v>
      </c>
      <c r="Q494" s="164" t="str">
        <f>IF(P494&lt;=84,"DEFICIENTE",IF(P494&lt;=89,"REGULAR",IF(P494&lt;=94,"BUENO","MUY BUENO")))</f>
        <v>MUY BUENO</v>
      </c>
      <c r="R494" s="407">
        <f>J494</f>
        <v>80</v>
      </c>
      <c r="S494" s="410">
        <f>M494</f>
        <v>100</v>
      </c>
      <c r="T494" s="410">
        <f>ROUND(((S494/R494)*100),0)</f>
        <v>125</v>
      </c>
      <c r="U494" s="410" t="str">
        <f>IF(T494&lt;=84,"DEFICIENTE",IF(T494&lt;=89,"REGULAR",IF(T494&lt;=94,"BUENO","MUY BUENO")))</f>
        <v>MUY BUENO</v>
      </c>
      <c r="V494" s="13"/>
    </row>
    <row r="495" spans="1:22" ht="48" x14ac:dyDescent="0.25">
      <c r="A495" s="455"/>
      <c r="B495" s="456"/>
      <c r="C495" s="457"/>
      <c r="D495" s="458"/>
      <c r="E495" s="166" t="s">
        <v>154</v>
      </c>
      <c r="F495" s="167" t="s">
        <v>142</v>
      </c>
      <c r="G495" s="168" t="s">
        <v>153</v>
      </c>
      <c r="H495" s="459"/>
      <c r="I495" s="460"/>
      <c r="J495" s="169"/>
      <c r="K495" s="277"/>
      <c r="L495" s="277"/>
      <c r="M495" s="170"/>
      <c r="N495" s="170"/>
      <c r="O495" s="170"/>
      <c r="P495" s="171"/>
      <c r="Q495" s="170"/>
      <c r="R495" s="408"/>
      <c r="S495" s="411"/>
      <c r="T495" s="411"/>
      <c r="U495" s="411"/>
      <c r="V495" s="13"/>
    </row>
    <row r="496" spans="1:22" ht="48" x14ac:dyDescent="0.25">
      <c r="A496" s="455"/>
      <c r="B496" s="456"/>
      <c r="C496" s="481" t="s">
        <v>155</v>
      </c>
      <c r="D496" s="489" t="s">
        <v>96</v>
      </c>
      <c r="E496" s="172" t="s">
        <v>143</v>
      </c>
      <c r="F496" s="173" t="s">
        <v>144</v>
      </c>
      <c r="G496" s="174" t="s">
        <v>145</v>
      </c>
      <c r="H496" s="482" t="s">
        <v>94</v>
      </c>
      <c r="I496" s="460"/>
      <c r="J496" s="169"/>
      <c r="K496" s="277"/>
      <c r="L496" s="277"/>
      <c r="M496" s="170"/>
      <c r="N496" s="170"/>
      <c r="O496" s="170"/>
      <c r="P496" s="171"/>
      <c r="Q496" s="170"/>
      <c r="R496" s="408"/>
      <c r="S496" s="411"/>
      <c r="T496" s="411"/>
      <c r="U496" s="411"/>
      <c r="V496" s="13"/>
    </row>
    <row r="497" spans="1:22" ht="36" x14ac:dyDescent="0.25">
      <c r="A497" s="455"/>
      <c r="B497" s="456"/>
      <c r="C497" s="481"/>
      <c r="D497" s="489"/>
      <c r="E497" s="172" t="s">
        <v>146</v>
      </c>
      <c r="F497" s="173" t="s">
        <v>147</v>
      </c>
      <c r="G497" s="174" t="s">
        <v>145</v>
      </c>
      <c r="H497" s="482"/>
      <c r="I497" s="460"/>
      <c r="J497" s="169"/>
      <c r="K497" s="277"/>
      <c r="L497" s="277"/>
      <c r="M497" s="170"/>
      <c r="N497" s="170"/>
      <c r="O497" s="170"/>
      <c r="P497" s="171"/>
      <c r="Q497" s="170"/>
      <c r="R497" s="408"/>
      <c r="S497" s="411"/>
      <c r="T497" s="411"/>
      <c r="U497" s="411"/>
      <c r="V497" s="13"/>
    </row>
    <row r="498" spans="1:22" ht="48" x14ac:dyDescent="0.25">
      <c r="A498" s="455"/>
      <c r="B498" s="456"/>
      <c r="C498" s="481"/>
      <c r="D498" s="489"/>
      <c r="E498" s="175" t="s">
        <v>148</v>
      </c>
      <c r="F498" s="176" t="s">
        <v>149</v>
      </c>
      <c r="G498" s="163" t="s">
        <v>145</v>
      </c>
      <c r="H498" s="482"/>
      <c r="I498" s="460"/>
      <c r="J498" s="239">
        <v>8</v>
      </c>
      <c r="K498" s="279"/>
      <c r="L498" s="279"/>
      <c r="M498" s="248">
        <v>8</v>
      </c>
      <c r="N498" s="280"/>
      <c r="O498" s="280"/>
      <c r="P498" s="165">
        <f>ROUND(((M498/J498)*100),0)</f>
        <v>100</v>
      </c>
      <c r="Q498" s="164" t="str">
        <f>IF(P498&lt;=84,"DEFICIENTE",IF(P498&lt;=89,"REGULAR",IF(P498&lt;=94,"BUENO","MUY BUENO")))</f>
        <v>MUY BUENO</v>
      </c>
      <c r="R498" s="409"/>
      <c r="S498" s="412"/>
      <c r="T498" s="412"/>
      <c r="U498" s="412"/>
      <c r="V498" s="13"/>
    </row>
    <row r="499" spans="1:22" ht="24" x14ac:dyDescent="0.25">
      <c r="A499" s="483" t="s">
        <v>14</v>
      </c>
      <c r="B499" s="456" t="s">
        <v>156</v>
      </c>
      <c r="C499" s="484" t="s">
        <v>157</v>
      </c>
      <c r="D499" s="458" t="s">
        <v>158</v>
      </c>
      <c r="E499" s="175" t="s">
        <v>159</v>
      </c>
      <c r="F499" s="177" t="s">
        <v>160</v>
      </c>
      <c r="G499" s="163" t="s">
        <v>161</v>
      </c>
      <c r="H499" s="459" t="s">
        <v>97</v>
      </c>
      <c r="I499" s="485" t="s">
        <v>98</v>
      </c>
      <c r="J499" s="433">
        <v>20</v>
      </c>
      <c r="K499" s="279"/>
      <c r="L499" s="279"/>
      <c r="M499" s="418">
        <v>0</v>
      </c>
      <c r="N499" s="528"/>
      <c r="O499" s="528"/>
      <c r="P499" s="434">
        <f>ROUND(((M499/J499)*100),0)</f>
        <v>0</v>
      </c>
      <c r="Q499" s="422" t="str">
        <f t="shared" ref="Q499" si="96">IF(P499&lt;=84,"DEFICIENTE",IF(P499&lt;=89,"REGULAR",IF(P499&lt;=94,"BUENO","MUY BUENO")))</f>
        <v>DEFICIENTE</v>
      </c>
      <c r="R499" s="398">
        <f>J499</f>
        <v>20</v>
      </c>
      <c r="S499" s="398">
        <f>M499</f>
        <v>0</v>
      </c>
      <c r="T499" s="400">
        <f>ROUND(((S499/R499)*100),0)</f>
        <v>0</v>
      </c>
      <c r="U499" s="400" t="str">
        <f>IF(T499&lt;=84,"DEFICIENTE",IF(T499&lt;=89,"REGULAR",IF(T499&lt;=94,"BUENO","MUY BUENO")))</f>
        <v>DEFICIENTE</v>
      </c>
      <c r="V499" s="13"/>
    </row>
    <row r="500" spans="1:22" ht="36" x14ac:dyDescent="0.25">
      <c r="A500" s="483"/>
      <c r="B500" s="456"/>
      <c r="C500" s="484"/>
      <c r="D500" s="458"/>
      <c r="E500" s="175" t="s">
        <v>162</v>
      </c>
      <c r="F500" s="177" t="s">
        <v>163</v>
      </c>
      <c r="G500" s="163" t="s">
        <v>164</v>
      </c>
      <c r="H500" s="459"/>
      <c r="I500" s="485"/>
      <c r="J500" s="433"/>
      <c r="K500" s="279"/>
      <c r="L500" s="279"/>
      <c r="M500" s="418"/>
      <c r="N500" s="531"/>
      <c r="O500" s="531"/>
      <c r="P500" s="435"/>
      <c r="Q500" s="422"/>
      <c r="R500" s="403"/>
      <c r="S500" s="403"/>
      <c r="T500" s="402"/>
      <c r="U500" s="402"/>
      <c r="V500" s="13"/>
    </row>
    <row r="501" spans="1:22" ht="36" x14ac:dyDescent="0.25">
      <c r="A501" s="483"/>
      <c r="B501" s="456"/>
      <c r="C501" s="484"/>
      <c r="D501" s="458"/>
      <c r="E501" s="175" t="s">
        <v>165</v>
      </c>
      <c r="F501" s="177" t="s">
        <v>166</v>
      </c>
      <c r="G501" s="163" t="s">
        <v>167</v>
      </c>
      <c r="H501" s="459"/>
      <c r="I501" s="485"/>
      <c r="J501" s="433"/>
      <c r="K501" s="279"/>
      <c r="L501" s="279"/>
      <c r="M501" s="418"/>
      <c r="N501" s="531"/>
      <c r="O501" s="531"/>
      <c r="P501" s="435"/>
      <c r="Q501" s="422"/>
      <c r="R501" s="403"/>
      <c r="S501" s="403"/>
      <c r="T501" s="402"/>
      <c r="U501" s="402"/>
      <c r="V501" s="13"/>
    </row>
    <row r="502" spans="1:22" ht="36" x14ac:dyDescent="0.25">
      <c r="A502" s="483"/>
      <c r="B502" s="456"/>
      <c r="C502" s="481" t="s">
        <v>168</v>
      </c>
      <c r="D502" s="477" t="s">
        <v>169</v>
      </c>
      <c r="E502" s="175" t="s">
        <v>170</v>
      </c>
      <c r="F502" s="177" t="s">
        <v>171</v>
      </c>
      <c r="G502" s="163" t="s">
        <v>172</v>
      </c>
      <c r="H502" s="482" t="s">
        <v>173</v>
      </c>
      <c r="I502" s="485"/>
      <c r="J502" s="433">
        <v>20</v>
      </c>
      <c r="K502" s="279"/>
      <c r="L502" s="279"/>
      <c r="M502" s="418">
        <v>0</v>
      </c>
      <c r="N502" s="280"/>
      <c r="O502" s="280"/>
      <c r="P502" s="421">
        <f>ROUND(((M502/J502)*100),0)</f>
        <v>0</v>
      </c>
      <c r="Q502" s="422" t="str">
        <f t="shared" ref="Q502" si="97">IF(P502&lt;=84,"DEFICIENTE",IF(P502&lt;=89,"REGULAR",IF(P502&lt;=94,"BUENO","MUY BUENO")))</f>
        <v>DEFICIENTE</v>
      </c>
      <c r="R502" s="403"/>
      <c r="S502" s="403"/>
      <c r="T502" s="402"/>
      <c r="U502" s="402"/>
      <c r="V502" s="13"/>
    </row>
    <row r="503" spans="1:22" ht="48" x14ac:dyDescent="0.25">
      <c r="A503" s="483"/>
      <c r="B503" s="456"/>
      <c r="C503" s="481"/>
      <c r="D503" s="477"/>
      <c r="E503" s="175" t="s">
        <v>174</v>
      </c>
      <c r="F503" s="177" t="s">
        <v>175</v>
      </c>
      <c r="G503" s="163" t="s">
        <v>176</v>
      </c>
      <c r="H503" s="482"/>
      <c r="I503" s="485"/>
      <c r="J503" s="433"/>
      <c r="K503" s="279"/>
      <c r="L503" s="279"/>
      <c r="M503" s="418"/>
      <c r="N503" s="280"/>
      <c r="O503" s="280"/>
      <c r="P503" s="421"/>
      <c r="Q503" s="422"/>
      <c r="R503" s="403"/>
      <c r="S503" s="403"/>
      <c r="T503" s="402"/>
      <c r="U503" s="402"/>
      <c r="V503" s="13"/>
    </row>
    <row r="504" spans="1:22" ht="60" x14ac:dyDescent="0.25">
      <c r="A504" s="483"/>
      <c r="B504" s="456"/>
      <c r="C504" s="457" t="s">
        <v>177</v>
      </c>
      <c r="D504" s="480" t="s">
        <v>178</v>
      </c>
      <c r="E504" s="175" t="s">
        <v>179</v>
      </c>
      <c r="F504" s="177" t="s">
        <v>180</v>
      </c>
      <c r="G504" s="163" t="s">
        <v>176</v>
      </c>
      <c r="H504" s="459" t="s">
        <v>181</v>
      </c>
      <c r="I504" s="485"/>
      <c r="J504" s="433">
        <v>0</v>
      </c>
      <c r="K504" s="279"/>
      <c r="L504" s="279"/>
      <c r="M504" s="418">
        <v>0</v>
      </c>
      <c r="N504" s="280"/>
      <c r="O504" s="280"/>
      <c r="P504" s="421" t="e">
        <f>ROUND(((M504/J504)*100),0)</f>
        <v>#DIV/0!</v>
      </c>
      <c r="Q504" s="422" t="e">
        <f t="shared" ref="Q504" si="98">IF(P504&lt;=84,"DEFICIENTE",IF(P504&lt;=89,"REGULAR",IF(P504&lt;=94,"BUENO","MUY BUENO")))</f>
        <v>#DIV/0!</v>
      </c>
      <c r="R504" s="403"/>
      <c r="S504" s="403"/>
      <c r="T504" s="402"/>
      <c r="U504" s="402"/>
      <c r="V504" s="13"/>
    </row>
    <row r="505" spans="1:22" ht="36" x14ac:dyDescent="0.25">
      <c r="A505" s="483"/>
      <c r="B505" s="456"/>
      <c r="C505" s="457"/>
      <c r="D505" s="480"/>
      <c r="E505" s="175" t="s">
        <v>182</v>
      </c>
      <c r="F505" s="177" t="s">
        <v>183</v>
      </c>
      <c r="G505" s="163" t="s">
        <v>184</v>
      </c>
      <c r="H505" s="459"/>
      <c r="I505" s="485"/>
      <c r="J505" s="433"/>
      <c r="K505" s="279"/>
      <c r="L505" s="279"/>
      <c r="M505" s="418"/>
      <c r="N505" s="280"/>
      <c r="O505" s="280"/>
      <c r="P505" s="421"/>
      <c r="Q505" s="422"/>
      <c r="R505" s="399"/>
      <c r="S505" s="399"/>
      <c r="T505" s="401"/>
      <c r="U505" s="401"/>
      <c r="V505" s="13"/>
    </row>
    <row r="506" spans="1:22" ht="60" x14ac:dyDescent="0.25">
      <c r="A506" s="483" t="s">
        <v>15</v>
      </c>
      <c r="B506" s="475" t="s">
        <v>185</v>
      </c>
      <c r="C506" s="476" t="s">
        <v>186</v>
      </c>
      <c r="D506" s="477" t="s">
        <v>187</v>
      </c>
      <c r="E506" s="175" t="s">
        <v>188</v>
      </c>
      <c r="F506" s="178" t="s">
        <v>189</v>
      </c>
      <c r="G506" s="163" t="s">
        <v>190</v>
      </c>
      <c r="H506" s="478" t="s">
        <v>191</v>
      </c>
      <c r="I506" s="479" t="s">
        <v>99</v>
      </c>
      <c r="J506" s="433">
        <v>1</v>
      </c>
      <c r="K506" s="279"/>
      <c r="L506" s="279"/>
      <c r="M506" s="418">
        <v>0</v>
      </c>
      <c r="N506" s="280"/>
      <c r="O506" s="280"/>
      <c r="P506" s="421">
        <f>ROUND(((M506/J506)*100),0)</f>
        <v>0</v>
      </c>
      <c r="Q506" s="422" t="str">
        <f t="shared" ref="Q506" si="99">IF(P506&lt;=84,"DEFICIENTE",IF(P506&lt;=89,"REGULAR",IF(P506&lt;=94,"BUENO","MUY BUENO")))</f>
        <v>DEFICIENTE</v>
      </c>
      <c r="R506" s="398">
        <f>J506</f>
        <v>1</v>
      </c>
      <c r="S506" s="400">
        <f>M506</f>
        <v>0</v>
      </c>
      <c r="T506" s="398">
        <f>ROUND(((S506/R506)*100),0)</f>
        <v>0</v>
      </c>
      <c r="U506" s="398" t="str">
        <f>IF(T506&lt;=84,"DEFICIENTE",IF(T506&lt;=89,"REGULAR",IF(T506&lt;=94,"BUENO","MUY BUENO")))</f>
        <v>DEFICIENTE</v>
      </c>
      <c r="V506" s="13"/>
    </row>
    <row r="507" spans="1:22" ht="36" x14ac:dyDescent="0.25">
      <c r="A507" s="483"/>
      <c r="B507" s="475"/>
      <c r="C507" s="476"/>
      <c r="D507" s="477"/>
      <c r="E507" s="175" t="s">
        <v>192</v>
      </c>
      <c r="F507" s="178" t="s">
        <v>193</v>
      </c>
      <c r="G507" s="163" t="s">
        <v>194</v>
      </c>
      <c r="H507" s="478"/>
      <c r="I507" s="479"/>
      <c r="J507" s="433"/>
      <c r="K507" s="279"/>
      <c r="L507" s="279"/>
      <c r="M507" s="418"/>
      <c r="N507" s="280"/>
      <c r="O507" s="280"/>
      <c r="P507" s="421"/>
      <c r="Q507" s="422"/>
      <c r="R507" s="399"/>
      <c r="S507" s="401"/>
      <c r="T507" s="399"/>
      <c r="U507" s="399"/>
      <c r="V507" s="13"/>
    </row>
    <row r="508" spans="1:22" ht="60" x14ac:dyDescent="0.25">
      <c r="A508" s="483" t="s">
        <v>16</v>
      </c>
      <c r="B508" s="486" t="s">
        <v>195</v>
      </c>
      <c r="C508" s="179" t="s">
        <v>196</v>
      </c>
      <c r="D508" s="180" t="s">
        <v>197</v>
      </c>
      <c r="E508" s="175" t="s">
        <v>198</v>
      </c>
      <c r="F508" s="178" t="s">
        <v>199</v>
      </c>
      <c r="G508" s="181" t="s">
        <v>200</v>
      </c>
      <c r="H508" s="182" t="s">
        <v>100</v>
      </c>
      <c r="I508" s="485" t="s">
        <v>95</v>
      </c>
      <c r="J508" s="245">
        <v>1</v>
      </c>
      <c r="K508" s="279"/>
      <c r="L508" s="279"/>
      <c r="M508" s="248">
        <v>1</v>
      </c>
      <c r="N508" s="280"/>
      <c r="O508" s="280"/>
      <c r="P508" s="213">
        <f>ROUND(((M508/J508)*100),0)</f>
        <v>100</v>
      </c>
      <c r="Q508" s="164" t="str">
        <f t="shared" ref="Q508:Q511" si="100">IF(P508&lt;=84,"DEFICIENTE",IF(P508&lt;=89,"REGULAR",IF(P508&lt;=94,"BUENO","MUY BUENO")))</f>
        <v>MUY BUENO</v>
      </c>
      <c r="R508" s="398">
        <f>(J508+J509+J510)*40</f>
        <v>120</v>
      </c>
      <c r="S508" s="398">
        <f>(M508+M509+M510)*40</f>
        <v>80</v>
      </c>
      <c r="T508" s="398">
        <f>ROUND(((S508/R508)*100),0)</f>
        <v>67</v>
      </c>
      <c r="U508" s="398" t="str">
        <f>IF(T508&lt;=84,"DEFICIENTE",IF(T508&lt;=89,"REGULAR",IF(T508&lt;=94,"BUENO","MUY BUENO")))</f>
        <v>DEFICIENTE</v>
      </c>
      <c r="V508" s="13"/>
    </row>
    <row r="509" spans="1:22" ht="84" customHeight="1" x14ac:dyDescent="0.25">
      <c r="A509" s="483"/>
      <c r="B509" s="486"/>
      <c r="C509" s="183" t="s">
        <v>201</v>
      </c>
      <c r="D509" s="184" t="s">
        <v>202</v>
      </c>
      <c r="E509" s="175" t="s">
        <v>203</v>
      </c>
      <c r="F509" s="178" t="s">
        <v>204</v>
      </c>
      <c r="G509" s="181" t="s">
        <v>205</v>
      </c>
      <c r="H509" s="185" t="s">
        <v>101</v>
      </c>
      <c r="I509" s="485"/>
      <c r="J509" s="245">
        <v>1</v>
      </c>
      <c r="K509" s="279"/>
      <c r="L509" s="279"/>
      <c r="M509" s="248">
        <v>1</v>
      </c>
      <c r="N509" s="280"/>
      <c r="O509" s="280"/>
      <c r="P509" s="213">
        <f>ROUND(((M509/J509)*100),0)</f>
        <v>100</v>
      </c>
      <c r="Q509" s="164" t="str">
        <f t="shared" si="100"/>
        <v>MUY BUENO</v>
      </c>
      <c r="R509" s="403"/>
      <c r="S509" s="403"/>
      <c r="T509" s="403"/>
      <c r="U509" s="403"/>
      <c r="V509" s="13"/>
    </row>
    <row r="510" spans="1:22" ht="96" customHeight="1" x14ac:dyDescent="0.25">
      <c r="A510" s="483"/>
      <c r="B510" s="486"/>
      <c r="C510" s="179" t="s">
        <v>206</v>
      </c>
      <c r="D510" s="180" t="s">
        <v>207</v>
      </c>
      <c r="E510" s="175" t="s">
        <v>208</v>
      </c>
      <c r="F510" s="178" t="s">
        <v>209</v>
      </c>
      <c r="G510" s="181" t="s">
        <v>210</v>
      </c>
      <c r="H510" s="186" t="s">
        <v>211</v>
      </c>
      <c r="I510" s="485"/>
      <c r="J510" s="245">
        <v>1</v>
      </c>
      <c r="K510" s="279"/>
      <c r="L510" s="279"/>
      <c r="M510" s="248">
        <v>0</v>
      </c>
      <c r="N510" s="280"/>
      <c r="O510" s="280"/>
      <c r="P510" s="213">
        <f>ROUND(((M510/J510)*100),0)</f>
        <v>0</v>
      </c>
      <c r="Q510" s="164" t="str">
        <f t="shared" si="100"/>
        <v>DEFICIENTE</v>
      </c>
      <c r="R510" s="399"/>
      <c r="S510" s="399"/>
      <c r="T510" s="399"/>
      <c r="U510" s="399"/>
      <c r="V510" s="13"/>
    </row>
    <row r="511" spans="1:22" ht="36" x14ac:dyDescent="0.25">
      <c r="A511" s="483" t="s">
        <v>102</v>
      </c>
      <c r="B511" s="486" t="s">
        <v>212</v>
      </c>
      <c r="C511" s="476" t="s">
        <v>213</v>
      </c>
      <c r="D511" s="477" t="s">
        <v>214</v>
      </c>
      <c r="E511" s="175" t="s">
        <v>215</v>
      </c>
      <c r="F511" s="178" t="s">
        <v>216</v>
      </c>
      <c r="G511" s="163" t="s">
        <v>217</v>
      </c>
      <c r="H511" s="487" t="s">
        <v>103</v>
      </c>
      <c r="I511" s="488" t="s">
        <v>104</v>
      </c>
      <c r="J511" s="433">
        <v>0</v>
      </c>
      <c r="K511" s="279"/>
      <c r="L511" s="279"/>
      <c r="M511" s="418">
        <v>0</v>
      </c>
      <c r="N511" s="280"/>
      <c r="O511" s="280"/>
      <c r="P511" s="421" t="e">
        <f>ROUND(((M511/J511)*100),0)</f>
        <v>#DIV/0!</v>
      </c>
      <c r="Q511" s="422" t="e">
        <f t="shared" si="100"/>
        <v>#DIV/0!</v>
      </c>
      <c r="R511" s="404">
        <f>J511</f>
        <v>0</v>
      </c>
      <c r="S511" s="404">
        <f>M511</f>
        <v>0</v>
      </c>
      <c r="T511" s="404" t="e">
        <f>ROUND(((S511/R511)*100),0)</f>
        <v>#DIV/0!</v>
      </c>
      <c r="U511" s="404" t="e">
        <f>IF(T511&lt;=84,"DEFICIENTE",IF(T511&lt;=89,"REGULAR",IF(T511&lt;=94,"BUENO","MUY BUENO")))</f>
        <v>#DIV/0!</v>
      </c>
      <c r="V511" s="13"/>
    </row>
    <row r="512" spans="1:22" ht="36" x14ac:dyDescent="0.25">
      <c r="A512" s="483"/>
      <c r="B512" s="486"/>
      <c r="C512" s="476"/>
      <c r="D512" s="477"/>
      <c r="E512" s="175" t="s">
        <v>218</v>
      </c>
      <c r="F512" s="178" t="s">
        <v>219</v>
      </c>
      <c r="G512" s="163" t="s">
        <v>220</v>
      </c>
      <c r="H512" s="487"/>
      <c r="I512" s="488"/>
      <c r="J512" s="433"/>
      <c r="K512" s="279"/>
      <c r="L512" s="279"/>
      <c r="M512" s="418"/>
      <c r="N512" s="280"/>
      <c r="O512" s="280"/>
      <c r="P512" s="421"/>
      <c r="Q512" s="422"/>
      <c r="R512" s="405"/>
      <c r="S512" s="405"/>
      <c r="T512" s="405"/>
      <c r="U512" s="405"/>
      <c r="V512" s="13"/>
    </row>
    <row r="513" spans="1:22" ht="76.5" x14ac:dyDescent="0.25">
      <c r="A513" s="483"/>
      <c r="B513" s="486"/>
      <c r="C513" s="179" t="s">
        <v>221</v>
      </c>
      <c r="D513" s="180" t="s">
        <v>222</v>
      </c>
      <c r="E513" s="187" t="s">
        <v>223</v>
      </c>
      <c r="F513" s="178" t="s">
        <v>224</v>
      </c>
      <c r="G513" s="181" t="s">
        <v>225</v>
      </c>
      <c r="H513" s="188" t="s">
        <v>105</v>
      </c>
      <c r="I513" s="488"/>
      <c r="J513" s="239">
        <v>1</v>
      </c>
      <c r="K513" s="279"/>
      <c r="L513" s="279"/>
      <c r="M513" s="248">
        <v>0</v>
      </c>
      <c r="N513" s="280"/>
      <c r="O513" s="280"/>
      <c r="P513" s="213">
        <f>ROUND(((M513/J513)*100),0)</f>
        <v>0</v>
      </c>
      <c r="Q513" s="164" t="str">
        <f t="shared" ref="Q513" si="101">IF(P513&lt;=84,"DEFICIENTE",IF(P513&lt;=89,"REGULAR",IF(P513&lt;=94,"BUENO","MUY BUENO")))</f>
        <v>DEFICIENTE</v>
      </c>
      <c r="R513" s="406"/>
      <c r="S513" s="406"/>
      <c r="T513" s="406"/>
      <c r="U513" s="406"/>
      <c r="V513" s="13"/>
    </row>
    <row r="514" spans="1:22" ht="16.5" x14ac:dyDescent="0.25">
      <c r="A514" s="189" t="s">
        <v>106</v>
      </c>
      <c r="B514" s="190"/>
      <c r="C514" s="191"/>
      <c r="D514" s="192"/>
      <c r="E514" s="193"/>
      <c r="F514" s="194"/>
      <c r="G514" s="195"/>
      <c r="H514" s="195"/>
      <c r="I514" s="196"/>
      <c r="J514" s="169"/>
      <c r="K514" s="277"/>
      <c r="L514" s="277"/>
      <c r="M514" s="164"/>
      <c r="N514" s="281"/>
      <c r="O514" s="281"/>
      <c r="P514" s="165"/>
      <c r="Q514" s="164"/>
      <c r="R514" s="197"/>
      <c r="S514" s="197"/>
      <c r="T514" s="197"/>
      <c r="U514" s="197"/>
      <c r="V514" s="13"/>
    </row>
    <row r="515" spans="1:22" ht="28.5" x14ac:dyDescent="0.25">
      <c r="A515" s="441" t="s">
        <v>226</v>
      </c>
      <c r="B515" s="442" t="s">
        <v>107</v>
      </c>
      <c r="C515" s="198" t="s">
        <v>227</v>
      </c>
      <c r="D515" s="199" t="s">
        <v>108</v>
      </c>
      <c r="E515" s="200" t="s">
        <v>228</v>
      </c>
      <c r="F515" s="201" t="s">
        <v>229</v>
      </c>
      <c r="G515" s="202" t="s">
        <v>94</v>
      </c>
      <c r="H515" s="203" t="s">
        <v>94</v>
      </c>
      <c r="I515" s="443" t="s">
        <v>109</v>
      </c>
      <c r="J515" s="239">
        <v>515</v>
      </c>
      <c r="K515" s="279"/>
      <c r="L515" s="279"/>
      <c r="M515" s="248">
        <v>546</v>
      </c>
      <c r="N515" s="280"/>
      <c r="O515" s="280"/>
      <c r="P515" s="165">
        <f>ROUND(((M515/J515)*100),0)</f>
        <v>106</v>
      </c>
      <c r="Q515" s="164" t="str">
        <f>IF(P515&lt;=84,"DEFICIENTE",IF(P515&lt;=89,"REGULAR",IF(P515&lt;=94,"BUENO","MUY BUENO")))</f>
        <v>MUY BUENO</v>
      </c>
      <c r="R515" s="204">
        <f>J515</f>
        <v>515</v>
      </c>
      <c r="S515" s="204">
        <f>M515</f>
        <v>546</v>
      </c>
      <c r="T515" s="204">
        <f>ROUND(((S515/R515)*100),0)</f>
        <v>106</v>
      </c>
      <c r="U515" s="204" t="str">
        <f>IF(T515&lt;=84,"DEFICIENTE",IF(T515&lt;=89,"REGULAR",IF(T515&lt;=94,"BUENO","MUY BUENO")))</f>
        <v>MUY BUENO</v>
      </c>
      <c r="V515" s="13"/>
    </row>
    <row r="516" spans="1:22" x14ac:dyDescent="0.25">
      <c r="A516" s="441"/>
      <c r="B516" s="442"/>
      <c r="C516" s="484" t="s">
        <v>230</v>
      </c>
      <c r="D516" s="492" t="s">
        <v>110</v>
      </c>
      <c r="E516" s="236" t="s">
        <v>231</v>
      </c>
      <c r="F516" s="235" t="s">
        <v>232</v>
      </c>
      <c r="G516" s="205" t="s">
        <v>17</v>
      </c>
      <c r="H516" s="493" t="s">
        <v>111</v>
      </c>
      <c r="I516" s="443"/>
      <c r="J516" s="239">
        <v>1</v>
      </c>
      <c r="K516" s="279"/>
      <c r="L516" s="279"/>
      <c r="M516" s="248">
        <v>1</v>
      </c>
      <c r="N516" s="280"/>
      <c r="O516" s="280"/>
      <c r="P516" s="165">
        <f>ROUND(((M516/J516)*100),0)</f>
        <v>100</v>
      </c>
      <c r="Q516" s="164" t="str">
        <f>IF(P516&lt;=84,"DEFICIENTE",IF(P516&lt;=89,"REGULAR",IF(P516&lt;=94,"BUENO","MUY BUENO")))</f>
        <v>MUY BUENO</v>
      </c>
      <c r="R516" s="404">
        <f>J516</f>
        <v>1</v>
      </c>
      <c r="S516" s="404">
        <f>M516</f>
        <v>1</v>
      </c>
      <c r="T516" s="404">
        <f>ROUND(((S516/R516)*100),0)</f>
        <v>100</v>
      </c>
      <c r="U516" s="404" t="str">
        <f>IF(T516&lt;=84,"DEFICIENTE",IF(T516&lt;=89,"REGULAR",IF(T516&lt;=94,"BUENO","MUY BUENO")))</f>
        <v>MUY BUENO</v>
      </c>
      <c r="V516" s="13"/>
    </row>
    <row r="517" spans="1:22" ht="24" x14ac:dyDescent="0.25">
      <c r="A517" s="441"/>
      <c r="B517" s="442"/>
      <c r="C517" s="484"/>
      <c r="D517" s="492"/>
      <c r="E517" s="236" t="s">
        <v>233</v>
      </c>
      <c r="F517" s="235" t="s">
        <v>234</v>
      </c>
      <c r="G517" s="205" t="s">
        <v>17</v>
      </c>
      <c r="H517" s="493"/>
      <c r="I517" s="443"/>
      <c r="J517" s="239">
        <v>1</v>
      </c>
      <c r="K517" s="279"/>
      <c r="L517" s="279"/>
      <c r="M517" s="248">
        <v>1</v>
      </c>
      <c r="N517" s="280"/>
      <c r="O517" s="280"/>
      <c r="P517" s="165">
        <f>ROUND(((M517/J517)*100),0)</f>
        <v>100</v>
      </c>
      <c r="Q517" s="164" t="str">
        <f>IF(P517&lt;=84,"DEFICIENTE",IF(P517&lt;=89,"REGULAR",IF(P517&lt;=94,"BUENO","MUY BUENO")))</f>
        <v>MUY BUENO</v>
      </c>
      <c r="R517" s="405"/>
      <c r="S517" s="405"/>
      <c r="T517" s="405"/>
      <c r="U517" s="405"/>
      <c r="V517" s="13"/>
    </row>
    <row r="518" spans="1:22" ht="36" x14ac:dyDescent="0.25">
      <c r="A518" s="441"/>
      <c r="B518" s="442"/>
      <c r="C518" s="484"/>
      <c r="D518" s="492"/>
      <c r="E518" s="236" t="s">
        <v>235</v>
      </c>
      <c r="F518" s="235" t="s">
        <v>236</v>
      </c>
      <c r="G518" s="205" t="s">
        <v>17</v>
      </c>
      <c r="H518" s="493"/>
      <c r="I518" s="443"/>
      <c r="J518" s="239">
        <v>1</v>
      </c>
      <c r="K518" s="279"/>
      <c r="L518" s="279"/>
      <c r="M518" s="248">
        <v>1</v>
      </c>
      <c r="N518" s="280"/>
      <c r="O518" s="280"/>
      <c r="P518" s="165">
        <f>ROUND(((M518/J518)*100),0)</f>
        <v>100</v>
      </c>
      <c r="Q518" s="164" t="str">
        <f>IF(P518&lt;=84,"DEFICIENTE",IF(P518&lt;=89,"REGULAR",IF(P518&lt;=94,"BUENO","MUY BUENO")))</f>
        <v>MUY BUENO</v>
      </c>
      <c r="R518" s="405"/>
      <c r="S518" s="405"/>
      <c r="T518" s="405"/>
      <c r="U518" s="405"/>
      <c r="V518" s="13"/>
    </row>
    <row r="519" spans="1:22" ht="36" x14ac:dyDescent="0.25">
      <c r="A519" s="441"/>
      <c r="B519" s="442"/>
      <c r="C519" s="484"/>
      <c r="D519" s="492"/>
      <c r="E519" s="236" t="s">
        <v>237</v>
      </c>
      <c r="F519" s="235" t="s">
        <v>238</v>
      </c>
      <c r="G519" s="205" t="s">
        <v>17</v>
      </c>
      <c r="H519" s="493"/>
      <c r="I519" s="443"/>
      <c r="J519" s="239">
        <v>1</v>
      </c>
      <c r="K519" s="279"/>
      <c r="L519" s="279"/>
      <c r="M519" s="248">
        <v>1</v>
      </c>
      <c r="N519" s="280"/>
      <c r="O519" s="280"/>
      <c r="P519" s="165">
        <f>ROUND(((M519/J519)*100),0)</f>
        <v>100</v>
      </c>
      <c r="Q519" s="164" t="str">
        <f>IF(P519&lt;=84,"DEFICIENTE",IF(P519&lt;=89,"REGULAR",IF(P519&lt;=94,"BUENO","MUY BUENO")))</f>
        <v>MUY BUENO</v>
      </c>
      <c r="R519" s="406"/>
      <c r="S519" s="406"/>
      <c r="T519" s="406"/>
      <c r="U519" s="406"/>
      <c r="V519" s="13"/>
    </row>
    <row r="520" spans="1:22" ht="18.75" x14ac:dyDescent="0.25">
      <c r="A520" s="436" t="s">
        <v>120</v>
      </c>
      <c r="B520" s="437"/>
      <c r="C520" s="437"/>
      <c r="D520" s="437"/>
      <c r="E520" s="437"/>
      <c r="F520" s="437"/>
      <c r="G520" s="437"/>
      <c r="H520" s="437"/>
      <c r="I520" s="437"/>
      <c r="J520" s="437"/>
      <c r="K520" s="437"/>
      <c r="L520" s="437"/>
      <c r="M520" s="437"/>
      <c r="N520" s="437"/>
      <c r="O520" s="437"/>
      <c r="P520" s="437"/>
      <c r="Q520" s="437"/>
      <c r="R520" s="437"/>
      <c r="S520" s="437"/>
      <c r="T520" s="437"/>
      <c r="U520" s="438"/>
      <c r="V520" s="13"/>
    </row>
    <row r="521" spans="1:22" x14ac:dyDescent="0.25">
      <c r="A521" s="210" t="s">
        <v>91</v>
      </c>
      <c r="B521" s="207"/>
      <c r="C521" s="207"/>
      <c r="D521" s="207"/>
      <c r="E521" s="207"/>
      <c r="F521" s="207"/>
      <c r="G521" s="207"/>
      <c r="H521" s="207"/>
      <c r="I521" s="207"/>
      <c r="J521" s="207"/>
      <c r="K521" s="207"/>
      <c r="L521" s="207"/>
      <c r="M521" s="207"/>
      <c r="N521" s="207"/>
      <c r="O521" s="207"/>
      <c r="P521" s="207"/>
      <c r="Q521" s="207"/>
      <c r="R521" s="208"/>
      <c r="S521" s="208"/>
      <c r="T521" s="209"/>
      <c r="U521" s="208"/>
      <c r="V521" s="13"/>
    </row>
    <row r="522" spans="1:22" ht="24" x14ac:dyDescent="0.25">
      <c r="A522" s="455" t="s">
        <v>12</v>
      </c>
      <c r="B522" s="456" t="s">
        <v>92</v>
      </c>
      <c r="C522" s="457" t="s">
        <v>150</v>
      </c>
      <c r="D522" s="458" t="s">
        <v>93</v>
      </c>
      <c r="E522" s="161" t="s">
        <v>151</v>
      </c>
      <c r="F522" s="162" t="s">
        <v>152</v>
      </c>
      <c r="G522" s="163" t="s">
        <v>153</v>
      </c>
      <c r="H522" s="459" t="s">
        <v>94</v>
      </c>
      <c r="I522" s="460" t="s">
        <v>95</v>
      </c>
      <c r="J522" s="240">
        <v>80</v>
      </c>
      <c r="K522" s="240"/>
      <c r="L522" s="240"/>
      <c r="M522" s="248">
        <v>60</v>
      </c>
      <c r="N522" s="280"/>
      <c r="O522" s="280"/>
      <c r="P522" s="165">
        <f>ROUND(((M522/J522)*100),0)</f>
        <v>75</v>
      </c>
      <c r="Q522" s="164" t="str">
        <f>IF(P522&lt;=84,"DEFICIENTE",IF(P522&lt;=89,"REGULAR",IF(P522&lt;=94,"BUENO","MUY BUENO")))</f>
        <v>DEFICIENTE</v>
      </c>
      <c r="R522" s="407">
        <f>J522</f>
        <v>80</v>
      </c>
      <c r="S522" s="410">
        <f>M522</f>
        <v>60</v>
      </c>
      <c r="T522" s="410">
        <f>ROUND(((S522/R522)*100),0)</f>
        <v>75</v>
      </c>
      <c r="U522" s="410" t="str">
        <f>IF(T522&lt;=84,"DEFICIENTE",IF(T522&lt;=89,"REGULAR",IF(T522&lt;=94,"BUENO","MUY BUENO")))</f>
        <v>DEFICIENTE</v>
      </c>
      <c r="V522" s="13"/>
    </row>
    <row r="523" spans="1:22" ht="48" x14ac:dyDescent="0.25">
      <c r="A523" s="455"/>
      <c r="B523" s="456"/>
      <c r="C523" s="457"/>
      <c r="D523" s="458"/>
      <c r="E523" s="166" t="s">
        <v>154</v>
      </c>
      <c r="F523" s="167" t="s">
        <v>142</v>
      </c>
      <c r="G523" s="168" t="s">
        <v>153</v>
      </c>
      <c r="H523" s="459"/>
      <c r="I523" s="460"/>
      <c r="J523" s="239"/>
      <c r="K523" s="279"/>
      <c r="L523" s="279"/>
      <c r="M523" s="170"/>
      <c r="N523" s="170"/>
      <c r="O523" s="170"/>
      <c r="P523" s="171"/>
      <c r="Q523" s="170"/>
      <c r="R523" s="408"/>
      <c r="S523" s="411"/>
      <c r="T523" s="411"/>
      <c r="U523" s="411"/>
      <c r="V523" s="13"/>
    </row>
    <row r="524" spans="1:22" ht="48" x14ac:dyDescent="0.25">
      <c r="A524" s="455"/>
      <c r="B524" s="456"/>
      <c r="C524" s="481" t="s">
        <v>155</v>
      </c>
      <c r="D524" s="489" t="s">
        <v>96</v>
      </c>
      <c r="E524" s="172" t="s">
        <v>143</v>
      </c>
      <c r="F524" s="173" t="s">
        <v>144</v>
      </c>
      <c r="G524" s="174" t="s">
        <v>145</v>
      </c>
      <c r="H524" s="482" t="s">
        <v>94</v>
      </c>
      <c r="I524" s="460"/>
      <c r="J524" s="239"/>
      <c r="K524" s="279"/>
      <c r="L524" s="279"/>
      <c r="M524" s="170"/>
      <c r="N524" s="170"/>
      <c r="O524" s="170"/>
      <c r="P524" s="171"/>
      <c r="Q524" s="170"/>
      <c r="R524" s="408"/>
      <c r="S524" s="411"/>
      <c r="T524" s="411"/>
      <c r="U524" s="411"/>
      <c r="V524" s="13"/>
    </row>
    <row r="525" spans="1:22" ht="36" x14ac:dyDescent="0.25">
      <c r="A525" s="455"/>
      <c r="B525" s="456"/>
      <c r="C525" s="481"/>
      <c r="D525" s="489"/>
      <c r="E525" s="172" t="s">
        <v>146</v>
      </c>
      <c r="F525" s="173" t="s">
        <v>147</v>
      </c>
      <c r="G525" s="174" t="s">
        <v>145</v>
      </c>
      <c r="H525" s="482"/>
      <c r="I525" s="460"/>
      <c r="J525" s="239"/>
      <c r="K525" s="279"/>
      <c r="L525" s="279"/>
      <c r="M525" s="170"/>
      <c r="N525" s="170"/>
      <c r="O525" s="170"/>
      <c r="P525" s="171"/>
      <c r="Q525" s="170"/>
      <c r="R525" s="408"/>
      <c r="S525" s="411"/>
      <c r="T525" s="411"/>
      <c r="U525" s="411"/>
      <c r="V525" s="13"/>
    </row>
    <row r="526" spans="1:22" ht="48" x14ac:dyDescent="0.25">
      <c r="A526" s="455"/>
      <c r="B526" s="456"/>
      <c r="C526" s="481"/>
      <c r="D526" s="489"/>
      <c r="E526" s="175" t="s">
        <v>148</v>
      </c>
      <c r="F526" s="176" t="s">
        <v>149</v>
      </c>
      <c r="G526" s="163" t="s">
        <v>145</v>
      </c>
      <c r="H526" s="482"/>
      <c r="I526" s="460"/>
      <c r="J526" s="239">
        <v>8</v>
      </c>
      <c r="K526" s="279"/>
      <c r="L526" s="279"/>
      <c r="M526" s="248">
        <v>6</v>
      </c>
      <c r="N526" s="280"/>
      <c r="O526" s="280"/>
      <c r="P526" s="165">
        <f>ROUND(((M526/J526)*100),0)</f>
        <v>75</v>
      </c>
      <c r="Q526" s="164" t="str">
        <f>IF(P526&lt;=84,"DEFICIENTE",IF(P526&lt;=89,"REGULAR",IF(P526&lt;=94,"BUENO","MUY BUENO")))</f>
        <v>DEFICIENTE</v>
      </c>
      <c r="R526" s="409"/>
      <c r="S526" s="412"/>
      <c r="T526" s="412"/>
      <c r="U526" s="412"/>
      <c r="V526" s="13"/>
    </row>
    <row r="527" spans="1:22" ht="24" x14ac:dyDescent="0.25">
      <c r="A527" s="483" t="s">
        <v>14</v>
      </c>
      <c r="B527" s="456" t="s">
        <v>156</v>
      </c>
      <c r="C527" s="484" t="s">
        <v>157</v>
      </c>
      <c r="D527" s="458" t="s">
        <v>158</v>
      </c>
      <c r="E527" s="175" t="s">
        <v>159</v>
      </c>
      <c r="F527" s="177" t="s">
        <v>160</v>
      </c>
      <c r="G527" s="163" t="s">
        <v>161</v>
      </c>
      <c r="H527" s="459" t="s">
        <v>97</v>
      </c>
      <c r="I527" s="485" t="s">
        <v>98</v>
      </c>
      <c r="J527" s="433">
        <v>2</v>
      </c>
      <c r="K527" s="279"/>
      <c r="L527" s="279"/>
      <c r="M527" s="418">
        <v>0</v>
      </c>
      <c r="N527" s="528"/>
      <c r="O527" s="528"/>
      <c r="P527" s="434">
        <f>ROUND(((M527/J527)*100),0)</f>
        <v>0</v>
      </c>
      <c r="Q527" s="422" t="str">
        <f t="shared" ref="Q527" si="102">IF(P527&lt;=84,"DEFICIENTE",IF(P527&lt;=89,"REGULAR",IF(P527&lt;=94,"BUENO","MUY BUENO")))</f>
        <v>DEFICIENTE</v>
      </c>
      <c r="R527" s="398">
        <f>J527</f>
        <v>2</v>
      </c>
      <c r="S527" s="398">
        <f>M527</f>
        <v>0</v>
      </c>
      <c r="T527" s="400">
        <f>ROUND(((S527/R527)*100),0)</f>
        <v>0</v>
      </c>
      <c r="U527" s="400" t="str">
        <f>IF(T527&lt;=84,"DEFICIENTE",IF(T527&lt;=89,"REGULAR",IF(T527&lt;=94,"BUENO","MUY BUENO")))</f>
        <v>DEFICIENTE</v>
      </c>
      <c r="V527" s="13"/>
    </row>
    <row r="528" spans="1:22" ht="36" x14ac:dyDescent="0.25">
      <c r="A528" s="483"/>
      <c r="B528" s="456"/>
      <c r="C528" s="484"/>
      <c r="D528" s="458"/>
      <c r="E528" s="175" t="s">
        <v>162</v>
      </c>
      <c r="F528" s="177" t="s">
        <v>163</v>
      </c>
      <c r="G528" s="163" t="s">
        <v>164</v>
      </c>
      <c r="H528" s="459"/>
      <c r="I528" s="485"/>
      <c r="J528" s="433"/>
      <c r="K528" s="279"/>
      <c r="L528" s="279"/>
      <c r="M528" s="418"/>
      <c r="N528" s="531"/>
      <c r="O528" s="531"/>
      <c r="P528" s="435"/>
      <c r="Q528" s="422"/>
      <c r="R528" s="403"/>
      <c r="S528" s="403"/>
      <c r="T528" s="402"/>
      <c r="U528" s="402"/>
      <c r="V528" s="13"/>
    </row>
    <row r="529" spans="1:22" ht="36" x14ac:dyDescent="0.25">
      <c r="A529" s="483"/>
      <c r="B529" s="456"/>
      <c r="C529" s="484"/>
      <c r="D529" s="458"/>
      <c r="E529" s="175" t="s">
        <v>165</v>
      </c>
      <c r="F529" s="177" t="s">
        <v>166</v>
      </c>
      <c r="G529" s="163" t="s">
        <v>167</v>
      </c>
      <c r="H529" s="459"/>
      <c r="I529" s="485"/>
      <c r="J529" s="433"/>
      <c r="K529" s="279"/>
      <c r="L529" s="279"/>
      <c r="M529" s="418"/>
      <c r="N529" s="531"/>
      <c r="O529" s="531"/>
      <c r="P529" s="435"/>
      <c r="Q529" s="422"/>
      <c r="R529" s="403"/>
      <c r="S529" s="403"/>
      <c r="T529" s="402"/>
      <c r="U529" s="402"/>
      <c r="V529" s="13"/>
    </row>
    <row r="530" spans="1:22" ht="36" x14ac:dyDescent="0.25">
      <c r="A530" s="483"/>
      <c r="B530" s="456"/>
      <c r="C530" s="481" t="s">
        <v>168</v>
      </c>
      <c r="D530" s="477" t="s">
        <v>169</v>
      </c>
      <c r="E530" s="175" t="s">
        <v>170</v>
      </c>
      <c r="F530" s="177" t="s">
        <v>171</v>
      </c>
      <c r="G530" s="163" t="s">
        <v>172</v>
      </c>
      <c r="H530" s="482" t="s">
        <v>173</v>
      </c>
      <c r="I530" s="485"/>
      <c r="J530" s="433">
        <v>2</v>
      </c>
      <c r="K530" s="279"/>
      <c r="L530" s="279"/>
      <c r="M530" s="418">
        <v>0</v>
      </c>
      <c r="N530" s="280"/>
      <c r="O530" s="280"/>
      <c r="P530" s="421">
        <f>ROUND(((M530/J530)*100),0)</f>
        <v>0</v>
      </c>
      <c r="Q530" s="422" t="str">
        <f t="shared" ref="Q530" si="103">IF(P530&lt;=84,"DEFICIENTE",IF(P530&lt;=89,"REGULAR",IF(P530&lt;=94,"BUENO","MUY BUENO")))</f>
        <v>DEFICIENTE</v>
      </c>
      <c r="R530" s="403"/>
      <c r="S530" s="403"/>
      <c r="T530" s="402"/>
      <c r="U530" s="402"/>
      <c r="V530" s="13"/>
    </row>
    <row r="531" spans="1:22" ht="48" x14ac:dyDescent="0.25">
      <c r="A531" s="483"/>
      <c r="B531" s="456"/>
      <c r="C531" s="481"/>
      <c r="D531" s="477"/>
      <c r="E531" s="175" t="s">
        <v>174</v>
      </c>
      <c r="F531" s="177" t="s">
        <v>175</v>
      </c>
      <c r="G531" s="163" t="s">
        <v>176</v>
      </c>
      <c r="H531" s="482"/>
      <c r="I531" s="485"/>
      <c r="J531" s="433"/>
      <c r="K531" s="279"/>
      <c r="L531" s="279"/>
      <c r="M531" s="418"/>
      <c r="N531" s="280"/>
      <c r="O531" s="280"/>
      <c r="P531" s="421"/>
      <c r="Q531" s="422"/>
      <c r="R531" s="403"/>
      <c r="S531" s="403"/>
      <c r="T531" s="402"/>
      <c r="U531" s="402"/>
      <c r="V531" s="13"/>
    </row>
    <row r="532" spans="1:22" ht="60" x14ac:dyDescent="0.25">
      <c r="A532" s="483"/>
      <c r="B532" s="456"/>
      <c r="C532" s="457" t="s">
        <v>177</v>
      </c>
      <c r="D532" s="480" t="s">
        <v>178</v>
      </c>
      <c r="E532" s="175" t="s">
        <v>179</v>
      </c>
      <c r="F532" s="177" t="s">
        <v>180</v>
      </c>
      <c r="G532" s="163" t="s">
        <v>176</v>
      </c>
      <c r="H532" s="459" t="s">
        <v>181</v>
      </c>
      <c r="I532" s="485"/>
      <c r="J532" s="433">
        <v>0</v>
      </c>
      <c r="K532" s="279"/>
      <c r="L532" s="279"/>
      <c r="M532" s="418">
        <v>0</v>
      </c>
      <c r="N532" s="280"/>
      <c r="O532" s="280"/>
      <c r="P532" s="421" t="e">
        <f>ROUND(((M532/J532)*100),0)</f>
        <v>#DIV/0!</v>
      </c>
      <c r="Q532" s="422" t="e">
        <f t="shared" ref="Q532" si="104">IF(P532&lt;=84,"DEFICIENTE",IF(P532&lt;=89,"REGULAR",IF(P532&lt;=94,"BUENO","MUY BUENO")))</f>
        <v>#DIV/0!</v>
      </c>
      <c r="R532" s="403"/>
      <c r="S532" s="403"/>
      <c r="T532" s="402"/>
      <c r="U532" s="402"/>
      <c r="V532" s="13"/>
    </row>
    <row r="533" spans="1:22" ht="36" x14ac:dyDescent="0.25">
      <c r="A533" s="483"/>
      <c r="B533" s="456"/>
      <c r="C533" s="457"/>
      <c r="D533" s="480"/>
      <c r="E533" s="175" t="s">
        <v>182</v>
      </c>
      <c r="F533" s="177" t="s">
        <v>183</v>
      </c>
      <c r="G533" s="163" t="s">
        <v>184</v>
      </c>
      <c r="H533" s="459"/>
      <c r="I533" s="485"/>
      <c r="J533" s="433"/>
      <c r="K533" s="279"/>
      <c r="L533" s="279"/>
      <c r="M533" s="418"/>
      <c r="N533" s="280"/>
      <c r="O533" s="280"/>
      <c r="P533" s="421"/>
      <c r="Q533" s="422"/>
      <c r="R533" s="399"/>
      <c r="S533" s="399"/>
      <c r="T533" s="401"/>
      <c r="U533" s="401"/>
      <c r="V533" s="13"/>
    </row>
    <row r="534" spans="1:22" ht="60" x14ac:dyDescent="0.25">
      <c r="A534" s="483" t="s">
        <v>15</v>
      </c>
      <c r="B534" s="475" t="s">
        <v>185</v>
      </c>
      <c r="C534" s="476" t="s">
        <v>186</v>
      </c>
      <c r="D534" s="477" t="s">
        <v>187</v>
      </c>
      <c r="E534" s="175" t="s">
        <v>188</v>
      </c>
      <c r="F534" s="178" t="s">
        <v>189</v>
      </c>
      <c r="G534" s="163" t="s">
        <v>190</v>
      </c>
      <c r="H534" s="478" t="s">
        <v>191</v>
      </c>
      <c r="I534" s="479" t="s">
        <v>99</v>
      </c>
      <c r="J534" s="433">
        <v>1</v>
      </c>
      <c r="K534" s="279"/>
      <c r="L534" s="279"/>
      <c r="M534" s="418">
        <v>1</v>
      </c>
      <c r="N534" s="280"/>
      <c r="O534" s="280"/>
      <c r="P534" s="421">
        <f>ROUND(((M534/J534)*100),0)</f>
        <v>100</v>
      </c>
      <c r="Q534" s="422" t="str">
        <f t="shared" ref="Q534" si="105">IF(P534&lt;=84,"DEFICIENTE",IF(P534&lt;=89,"REGULAR",IF(P534&lt;=94,"BUENO","MUY BUENO")))</f>
        <v>MUY BUENO</v>
      </c>
      <c r="R534" s="398">
        <f>J534</f>
        <v>1</v>
      </c>
      <c r="S534" s="400">
        <f>M534</f>
        <v>1</v>
      </c>
      <c r="T534" s="398">
        <f>ROUND(((S534/R534)*100),0)</f>
        <v>100</v>
      </c>
      <c r="U534" s="398" t="str">
        <f>IF(T534&lt;=84,"DEFICIENTE",IF(T534&lt;=89,"REGULAR",IF(T534&lt;=94,"BUENO","MUY BUENO")))</f>
        <v>MUY BUENO</v>
      </c>
      <c r="V534" s="13"/>
    </row>
    <row r="535" spans="1:22" ht="36" x14ac:dyDescent="0.25">
      <c r="A535" s="483"/>
      <c r="B535" s="475"/>
      <c r="C535" s="476"/>
      <c r="D535" s="477"/>
      <c r="E535" s="175" t="s">
        <v>192</v>
      </c>
      <c r="F535" s="178" t="s">
        <v>193</v>
      </c>
      <c r="G535" s="163" t="s">
        <v>194</v>
      </c>
      <c r="H535" s="478"/>
      <c r="I535" s="479"/>
      <c r="J535" s="433"/>
      <c r="K535" s="279"/>
      <c r="L535" s="279"/>
      <c r="M535" s="418"/>
      <c r="N535" s="280"/>
      <c r="O535" s="280"/>
      <c r="P535" s="421"/>
      <c r="Q535" s="422"/>
      <c r="R535" s="399"/>
      <c r="S535" s="401"/>
      <c r="T535" s="399"/>
      <c r="U535" s="399"/>
      <c r="V535" s="13"/>
    </row>
    <row r="536" spans="1:22" ht="60" x14ac:dyDescent="0.25">
      <c r="A536" s="483" t="s">
        <v>16</v>
      </c>
      <c r="B536" s="486" t="s">
        <v>195</v>
      </c>
      <c r="C536" s="179" t="s">
        <v>196</v>
      </c>
      <c r="D536" s="180" t="s">
        <v>197</v>
      </c>
      <c r="E536" s="175" t="s">
        <v>198</v>
      </c>
      <c r="F536" s="178" t="s">
        <v>199</v>
      </c>
      <c r="G536" s="181" t="s">
        <v>200</v>
      </c>
      <c r="H536" s="182" t="s">
        <v>100</v>
      </c>
      <c r="I536" s="485" t="s">
        <v>95</v>
      </c>
      <c r="J536" s="245">
        <v>2</v>
      </c>
      <c r="K536" s="279"/>
      <c r="L536" s="279"/>
      <c r="M536" s="248">
        <v>0</v>
      </c>
      <c r="N536" s="280"/>
      <c r="O536" s="280"/>
      <c r="P536" s="213">
        <f>ROUND(((M536/J536)*100),0)</f>
        <v>0</v>
      </c>
      <c r="Q536" s="164" t="str">
        <f t="shared" ref="Q536:Q539" si="106">IF(P536&lt;=84,"DEFICIENTE",IF(P536&lt;=89,"REGULAR",IF(P536&lt;=94,"BUENO","MUY BUENO")))</f>
        <v>DEFICIENTE</v>
      </c>
      <c r="R536" s="398">
        <f>(J536+J537+J538)*40</f>
        <v>160</v>
      </c>
      <c r="S536" s="398">
        <f>(M536+M537+M538)*40</f>
        <v>0</v>
      </c>
      <c r="T536" s="398">
        <f>ROUND(((S536/R536)*100),0)</f>
        <v>0</v>
      </c>
      <c r="U536" s="398" t="str">
        <f>IF(T536&lt;=84,"DEFICIENTE",IF(T536&lt;=89,"REGULAR",IF(T536&lt;=94,"BUENO","MUY BUENO")))</f>
        <v>DEFICIENTE</v>
      </c>
      <c r="V536" s="13"/>
    </row>
    <row r="537" spans="1:22" ht="84" customHeight="1" x14ac:dyDescent="0.25">
      <c r="A537" s="483"/>
      <c r="B537" s="486"/>
      <c r="C537" s="183" t="s">
        <v>201</v>
      </c>
      <c r="D537" s="184" t="s">
        <v>202</v>
      </c>
      <c r="E537" s="175" t="s">
        <v>203</v>
      </c>
      <c r="F537" s="178" t="s">
        <v>204</v>
      </c>
      <c r="G537" s="181" t="s">
        <v>205</v>
      </c>
      <c r="H537" s="185" t="s">
        <v>101</v>
      </c>
      <c r="I537" s="485"/>
      <c r="J537" s="245">
        <v>2</v>
      </c>
      <c r="K537" s="279"/>
      <c r="L537" s="279"/>
      <c r="M537" s="248">
        <v>0</v>
      </c>
      <c r="N537" s="280"/>
      <c r="O537" s="280"/>
      <c r="P537" s="213">
        <f>ROUND(((M537/J537)*100),0)</f>
        <v>0</v>
      </c>
      <c r="Q537" s="164" t="str">
        <f t="shared" si="106"/>
        <v>DEFICIENTE</v>
      </c>
      <c r="R537" s="403"/>
      <c r="S537" s="403"/>
      <c r="T537" s="403"/>
      <c r="U537" s="403"/>
      <c r="V537" s="13"/>
    </row>
    <row r="538" spans="1:22" ht="96" customHeight="1" x14ac:dyDescent="0.25">
      <c r="A538" s="483"/>
      <c r="B538" s="486"/>
      <c r="C538" s="179" t="s">
        <v>206</v>
      </c>
      <c r="D538" s="180" t="s">
        <v>207</v>
      </c>
      <c r="E538" s="175" t="s">
        <v>208</v>
      </c>
      <c r="F538" s="178" t="s">
        <v>209</v>
      </c>
      <c r="G538" s="181" t="s">
        <v>210</v>
      </c>
      <c r="H538" s="186" t="s">
        <v>211</v>
      </c>
      <c r="I538" s="485"/>
      <c r="J538" s="245">
        <v>0</v>
      </c>
      <c r="K538" s="279"/>
      <c r="L538" s="279"/>
      <c r="M538" s="248">
        <v>0</v>
      </c>
      <c r="N538" s="280"/>
      <c r="O538" s="280"/>
      <c r="P538" s="213" t="e">
        <f>ROUND(((M538/J538)*100),0)</f>
        <v>#DIV/0!</v>
      </c>
      <c r="Q538" s="164" t="e">
        <f t="shared" si="106"/>
        <v>#DIV/0!</v>
      </c>
      <c r="R538" s="399"/>
      <c r="S538" s="399"/>
      <c r="T538" s="399"/>
      <c r="U538" s="399"/>
      <c r="V538" s="13"/>
    </row>
    <row r="539" spans="1:22" ht="36" x14ac:dyDescent="0.25">
      <c r="A539" s="483" t="s">
        <v>102</v>
      </c>
      <c r="B539" s="486" t="s">
        <v>212</v>
      </c>
      <c r="C539" s="476" t="s">
        <v>213</v>
      </c>
      <c r="D539" s="477" t="s">
        <v>214</v>
      </c>
      <c r="E539" s="175" t="s">
        <v>215</v>
      </c>
      <c r="F539" s="178" t="s">
        <v>216</v>
      </c>
      <c r="G539" s="163" t="s">
        <v>217</v>
      </c>
      <c r="H539" s="487" t="s">
        <v>103</v>
      </c>
      <c r="I539" s="488" t="s">
        <v>104</v>
      </c>
      <c r="J539" s="439">
        <v>0</v>
      </c>
      <c r="K539" s="283"/>
      <c r="L539" s="283"/>
      <c r="M539" s="418">
        <v>0</v>
      </c>
      <c r="N539" s="280"/>
      <c r="O539" s="280"/>
      <c r="P539" s="421" t="e">
        <f>ROUND(((M539/J539)*100),0)</f>
        <v>#DIV/0!</v>
      </c>
      <c r="Q539" s="422" t="e">
        <f t="shared" si="106"/>
        <v>#DIV/0!</v>
      </c>
      <c r="R539" s="404">
        <f>J539</f>
        <v>0</v>
      </c>
      <c r="S539" s="404">
        <f>M539</f>
        <v>0</v>
      </c>
      <c r="T539" s="404" t="e">
        <f>ROUND(((S539/R539)*100),0)</f>
        <v>#DIV/0!</v>
      </c>
      <c r="U539" s="404" t="e">
        <f>IF(T539&lt;=84,"DEFICIENTE",IF(T539&lt;=89,"REGULAR",IF(T539&lt;=94,"BUENO","MUY BUENO")))</f>
        <v>#DIV/0!</v>
      </c>
      <c r="V539" s="13"/>
    </row>
    <row r="540" spans="1:22" ht="36" x14ac:dyDescent="0.25">
      <c r="A540" s="483"/>
      <c r="B540" s="486"/>
      <c r="C540" s="476"/>
      <c r="D540" s="477"/>
      <c r="E540" s="175" t="s">
        <v>218</v>
      </c>
      <c r="F540" s="178" t="s">
        <v>219</v>
      </c>
      <c r="G540" s="163" t="s">
        <v>220</v>
      </c>
      <c r="H540" s="487"/>
      <c r="I540" s="488"/>
      <c r="J540" s="439"/>
      <c r="K540" s="283"/>
      <c r="L540" s="283"/>
      <c r="M540" s="418"/>
      <c r="N540" s="280"/>
      <c r="O540" s="280"/>
      <c r="P540" s="421"/>
      <c r="Q540" s="422"/>
      <c r="R540" s="405"/>
      <c r="S540" s="405"/>
      <c r="T540" s="405"/>
      <c r="U540" s="405"/>
      <c r="V540" s="13"/>
    </row>
    <row r="541" spans="1:22" ht="76.5" x14ac:dyDescent="0.25">
      <c r="A541" s="483"/>
      <c r="B541" s="486"/>
      <c r="C541" s="179" t="s">
        <v>221</v>
      </c>
      <c r="D541" s="180" t="s">
        <v>222</v>
      </c>
      <c r="E541" s="187" t="s">
        <v>223</v>
      </c>
      <c r="F541" s="178" t="s">
        <v>224</v>
      </c>
      <c r="G541" s="181" t="s">
        <v>225</v>
      </c>
      <c r="H541" s="188" t="s">
        <v>105</v>
      </c>
      <c r="I541" s="488"/>
      <c r="J541" s="239">
        <v>2</v>
      </c>
      <c r="K541" s="279"/>
      <c r="L541" s="279"/>
      <c r="M541" s="248">
        <v>0</v>
      </c>
      <c r="N541" s="280"/>
      <c r="O541" s="280"/>
      <c r="P541" s="213">
        <f>ROUND(((M541/J541)*100),0)</f>
        <v>0</v>
      </c>
      <c r="Q541" s="164" t="str">
        <f t="shared" ref="Q541" si="107">IF(P541&lt;=84,"DEFICIENTE",IF(P541&lt;=89,"REGULAR",IF(P541&lt;=94,"BUENO","MUY BUENO")))</f>
        <v>DEFICIENTE</v>
      </c>
      <c r="R541" s="406"/>
      <c r="S541" s="406"/>
      <c r="T541" s="406"/>
      <c r="U541" s="406"/>
      <c r="V541" s="13"/>
    </row>
    <row r="542" spans="1:22" ht="16.5" x14ac:dyDescent="0.25">
      <c r="A542" s="189" t="s">
        <v>106</v>
      </c>
      <c r="B542" s="190"/>
      <c r="C542" s="191"/>
      <c r="D542" s="192"/>
      <c r="E542" s="193"/>
      <c r="F542" s="194"/>
      <c r="G542" s="195"/>
      <c r="H542" s="195"/>
      <c r="I542" s="196"/>
      <c r="J542" s="169"/>
      <c r="K542" s="277"/>
      <c r="L542" s="277"/>
      <c r="M542" s="164"/>
      <c r="N542" s="281"/>
      <c r="O542" s="281"/>
      <c r="P542" s="165"/>
      <c r="Q542" s="164"/>
      <c r="R542" s="197"/>
      <c r="S542" s="197"/>
      <c r="T542" s="197"/>
      <c r="U542" s="197"/>
      <c r="V542" s="13"/>
    </row>
    <row r="543" spans="1:22" ht="28.5" x14ac:dyDescent="0.25">
      <c r="A543" s="441" t="s">
        <v>226</v>
      </c>
      <c r="B543" s="442" t="s">
        <v>107</v>
      </c>
      <c r="C543" s="198" t="s">
        <v>227</v>
      </c>
      <c r="D543" s="199" t="s">
        <v>108</v>
      </c>
      <c r="E543" s="200" t="s">
        <v>228</v>
      </c>
      <c r="F543" s="201" t="s">
        <v>229</v>
      </c>
      <c r="G543" s="202" t="s">
        <v>94</v>
      </c>
      <c r="H543" s="203" t="s">
        <v>94</v>
      </c>
      <c r="I543" s="443" t="s">
        <v>109</v>
      </c>
      <c r="J543" s="239">
        <v>410</v>
      </c>
      <c r="K543" s="279"/>
      <c r="L543" s="279"/>
      <c r="M543" s="248">
        <v>452</v>
      </c>
      <c r="N543" s="280"/>
      <c r="O543" s="280"/>
      <c r="P543" s="165">
        <f>ROUND(((M543/J543)*100),0)</f>
        <v>110</v>
      </c>
      <c r="Q543" s="164" t="str">
        <f>IF(P543&lt;=84,"DEFICIENTE",IF(P543&lt;=89,"REGULAR",IF(P543&lt;=94,"BUENO","MUY BUENO")))</f>
        <v>MUY BUENO</v>
      </c>
      <c r="R543" s="204">
        <f>J543</f>
        <v>410</v>
      </c>
      <c r="S543" s="204">
        <f>M543</f>
        <v>452</v>
      </c>
      <c r="T543" s="204">
        <f>ROUND(((S543/R543)*100),0)</f>
        <v>110</v>
      </c>
      <c r="U543" s="204" t="str">
        <f>IF(T543&lt;=84,"DEFICIENTE",IF(T543&lt;=89,"REGULAR",IF(T543&lt;=94,"BUENO","MUY BUENO")))</f>
        <v>MUY BUENO</v>
      </c>
      <c r="V543" s="13"/>
    </row>
    <row r="544" spans="1:22" x14ac:dyDescent="0.25">
      <c r="A544" s="441"/>
      <c r="B544" s="442"/>
      <c r="C544" s="484" t="s">
        <v>230</v>
      </c>
      <c r="D544" s="492" t="s">
        <v>110</v>
      </c>
      <c r="E544" s="236" t="s">
        <v>231</v>
      </c>
      <c r="F544" s="235" t="s">
        <v>232</v>
      </c>
      <c r="G544" s="205" t="s">
        <v>17</v>
      </c>
      <c r="H544" s="493" t="s">
        <v>111</v>
      </c>
      <c r="I544" s="443"/>
      <c r="J544" s="239">
        <v>6</v>
      </c>
      <c r="K544" s="279"/>
      <c r="L544" s="279"/>
      <c r="M544" s="248">
        <v>5</v>
      </c>
      <c r="N544" s="280"/>
      <c r="O544" s="280"/>
      <c r="P544" s="165">
        <f>ROUND(((M544/J544)*100),0)</f>
        <v>83</v>
      </c>
      <c r="Q544" s="164" t="str">
        <f>IF(P544&lt;=84,"DEFICIENTE",IF(P544&lt;=89,"REGULAR",IF(P544&lt;=94,"BUENO","MUY BUENO")))</f>
        <v>DEFICIENTE</v>
      </c>
      <c r="R544" s="404">
        <f>J544</f>
        <v>6</v>
      </c>
      <c r="S544" s="404">
        <f>M544</f>
        <v>5</v>
      </c>
      <c r="T544" s="404">
        <f>ROUND(((S544/R544)*100),0)</f>
        <v>83</v>
      </c>
      <c r="U544" s="404" t="str">
        <f>IF(T544&lt;=84,"DEFICIENTE",IF(T544&lt;=89,"REGULAR",IF(T544&lt;=94,"BUENO","MUY BUENO")))</f>
        <v>DEFICIENTE</v>
      </c>
      <c r="V544" s="13"/>
    </row>
    <row r="545" spans="1:22" ht="24" x14ac:dyDescent="0.25">
      <c r="A545" s="441"/>
      <c r="B545" s="442"/>
      <c r="C545" s="484"/>
      <c r="D545" s="492"/>
      <c r="E545" s="236" t="s">
        <v>233</v>
      </c>
      <c r="F545" s="235" t="s">
        <v>234</v>
      </c>
      <c r="G545" s="205" t="s">
        <v>17</v>
      </c>
      <c r="H545" s="493"/>
      <c r="I545" s="443"/>
      <c r="J545" s="239">
        <v>2</v>
      </c>
      <c r="K545" s="279"/>
      <c r="L545" s="279"/>
      <c r="M545" s="248">
        <v>1</v>
      </c>
      <c r="N545" s="280"/>
      <c r="O545" s="280"/>
      <c r="P545" s="165">
        <f>ROUND(((M545/J545)*100),0)</f>
        <v>50</v>
      </c>
      <c r="Q545" s="164" t="str">
        <f>IF(P545&lt;=84,"DEFICIENTE",IF(P545&lt;=89,"REGULAR",IF(P545&lt;=94,"BUENO","MUY BUENO")))</f>
        <v>DEFICIENTE</v>
      </c>
      <c r="R545" s="405"/>
      <c r="S545" s="405"/>
      <c r="T545" s="405"/>
      <c r="U545" s="405"/>
      <c r="V545" s="13"/>
    </row>
    <row r="546" spans="1:22" ht="36" x14ac:dyDescent="0.25">
      <c r="A546" s="441"/>
      <c r="B546" s="442"/>
      <c r="C546" s="484"/>
      <c r="D546" s="492"/>
      <c r="E546" s="236" t="s">
        <v>235</v>
      </c>
      <c r="F546" s="235" t="s">
        <v>236</v>
      </c>
      <c r="G546" s="205" t="s">
        <v>17</v>
      </c>
      <c r="H546" s="493"/>
      <c r="I546" s="443"/>
      <c r="J546" s="239">
        <v>1</v>
      </c>
      <c r="K546" s="279"/>
      <c r="L546" s="279"/>
      <c r="M546" s="248">
        <v>1</v>
      </c>
      <c r="N546" s="280"/>
      <c r="O546" s="280"/>
      <c r="P546" s="165">
        <f>ROUND(((M546/J546)*100),0)</f>
        <v>100</v>
      </c>
      <c r="Q546" s="164" t="str">
        <f>IF(P546&lt;=84,"DEFICIENTE",IF(P546&lt;=89,"REGULAR",IF(P546&lt;=94,"BUENO","MUY BUENO")))</f>
        <v>MUY BUENO</v>
      </c>
      <c r="R546" s="405"/>
      <c r="S546" s="405"/>
      <c r="T546" s="405"/>
      <c r="U546" s="405"/>
      <c r="V546" s="13"/>
    </row>
    <row r="547" spans="1:22" ht="36" x14ac:dyDescent="0.25">
      <c r="A547" s="441"/>
      <c r="B547" s="442"/>
      <c r="C547" s="484"/>
      <c r="D547" s="492"/>
      <c r="E547" s="236" t="s">
        <v>237</v>
      </c>
      <c r="F547" s="235" t="s">
        <v>238</v>
      </c>
      <c r="G547" s="205" t="s">
        <v>17</v>
      </c>
      <c r="H547" s="493"/>
      <c r="I547" s="443"/>
      <c r="J547" s="239">
        <v>3</v>
      </c>
      <c r="K547" s="279"/>
      <c r="L547" s="279"/>
      <c r="M547" s="248">
        <v>2</v>
      </c>
      <c r="N547" s="280"/>
      <c r="O547" s="280"/>
      <c r="P547" s="165">
        <f>ROUND(((M547/J547)*100),0)</f>
        <v>67</v>
      </c>
      <c r="Q547" s="164" t="str">
        <f>IF(P547&lt;=84,"DEFICIENTE",IF(P547&lt;=89,"REGULAR",IF(P547&lt;=94,"BUENO","MUY BUENO")))</f>
        <v>DEFICIENTE</v>
      </c>
      <c r="R547" s="406"/>
      <c r="S547" s="406"/>
      <c r="T547" s="406"/>
      <c r="U547" s="406"/>
      <c r="V547" s="13"/>
    </row>
    <row r="548" spans="1:22" ht="18.75" x14ac:dyDescent="0.25">
      <c r="A548" s="436" t="s">
        <v>121</v>
      </c>
      <c r="B548" s="437"/>
      <c r="C548" s="437"/>
      <c r="D548" s="437"/>
      <c r="E548" s="437"/>
      <c r="F548" s="437"/>
      <c r="G548" s="437"/>
      <c r="H548" s="437"/>
      <c r="I548" s="437"/>
      <c r="J548" s="437"/>
      <c r="K548" s="437"/>
      <c r="L548" s="437"/>
      <c r="M548" s="437"/>
      <c r="N548" s="437"/>
      <c r="O548" s="437"/>
      <c r="P548" s="437"/>
      <c r="Q548" s="437"/>
      <c r="R548" s="437"/>
      <c r="S548" s="437"/>
      <c r="T548" s="437"/>
      <c r="U548" s="438"/>
      <c r="V548" s="13"/>
    </row>
    <row r="549" spans="1:22" x14ac:dyDescent="0.25">
      <c r="A549" s="210" t="s">
        <v>91</v>
      </c>
      <c r="B549" s="207"/>
      <c r="C549" s="207"/>
      <c r="D549" s="207"/>
      <c r="E549" s="207"/>
      <c r="F549" s="207"/>
      <c r="G549" s="207"/>
      <c r="H549" s="207"/>
      <c r="I549" s="207"/>
      <c r="J549" s="207"/>
      <c r="K549" s="207"/>
      <c r="L549" s="207"/>
      <c r="M549" s="207"/>
      <c r="N549" s="207"/>
      <c r="O549" s="207"/>
      <c r="P549" s="207"/>
      <c r="Q549" s="207"/>
      <c r="R549" s="208"/>
      <c r="S549" s="208"/>
      <c r="T549" s="209"/>
      <c r="U549" s="208"/>
      <c r="V549" s="13"/>
    </row>
    <row r="550" spans="1:22" ht="24" x14ac:dyDescent="0.25">
      <c r="A550" s="455" t="s">
        <v>12</v>
      </c>
      <c r="B550" s="456" t="s">
        <v>92</v>
      </c>
      <c r="C550" s="457" t="s">
        <v>150</v>
      </c>
      <c r="D550" s="458" t="s">
        <v>93</v>
      </c>
      <c r="E550" s="161" t="s">
        <v>151</v>
      </c>
      <c r="F550" s="162" t="s">
        <v>152</v>
      </c>
      <c r="G550" s="163" t="s">
        <v>153</v>
      </c>
      <c r="H550" s="459" t="s">
        <v>94</v>
      </c>
      <c r="I550" s="460" t="s">
        <v>95</v>
      </c>
      <c r="J550" s="240">
        <v>30</v>
      </c>
      <c r="K550" s="240"/>
      <c r="L550" s="240"/>
      <c r="M550" s="248">
        <v>45</v>
      </c>
      <c r="N550" s="280"/>
      <c r="O550" s="280"/>
      <c r="P550" s="165">
        <f>ROUND(((M550/J550)*100),0)</f>
        <v>150</v>
      </c>
      <c r="Q550" s="164" t="str">
        <f>IF(P550&lt;=84,"DEFICIENTE",IF(P550&lt;=89,"REGULAR",IF(P550&lt;=94,"BUENO","MUY BUENO")))</f>
        <v>MUY BUENO</v>
      </c>
      <c r="R550" s="407">
        <f>J550</f>
        <v>30</v>
      </c>
      <c r="S550" s="410">
        <f>M550</f>
        <v>45</v>
      </c>
      <c r="T550" s="410">
        <f>ROUND(((S550/R550)*100),0)</f>
        <v>150</v>
      </c>
      <c r="U550" s="410" t="str">
        <f>IF(T550&lt;=84,"DEFICIENTE",IF(T550&lt;=89,"REGULAR",IF(T550&lt;=94,"BUENO","MUY BUENO")))</f>
        <v>MUY BUENO</v>
      </c>
      <c r="V550" s="13"/>
    </row>
    <row r="551" spans="1:22" ht="48" x14ac:dyDescent="0.25">
      <c r="A551" s="455"/>
      <c r="B551" s="456"/>
      <c r="C551" s="457"/>
      <c r="D551" s="458"/>
      <c r="E551" s="166" t="s">
        <v>154</v>
      </c>
      <c r="F551" s="167" t="s">
        <v>142</v>
      </c>
      <c r="G551" s="168" t="s">
        <v>153</v>
      </c>
      <c r="H551" s="459"/>
      <c r="I551" s="460"/>
      <c r="J551" s="256"/>
      <c r="K551" s="279"/>
      <c r="L551" s="279"/>
      <c r="M551" s="170"/>
      <c r="N551" s="170"/>
      <c r="O551" s="170"/>
      <c r="P551" s="171"/>
      <c r="Q551" s="170"/>
      <c r="R551" s="408"/>
      <c r="S551" s="411"/>
      <c r="T551" s="411"/>
      <c r="U551" s="411"/>
      <c r="V551" s="13"/>
    </row>
    <row r="552" spans="1:22" ht="48" x14ac:dyDescent="0.25">
      <c r="A552" s="455"/>
      <c r="B552" s="456"/>
      <c r="C552" s="481" t="s">
        <v>155</v>
      </c>
      <c r="D552" s="489" t="s">
        <v>96</v>
      </c>
      <c r="E552" s="172" t="s">
        <v>143</v>
      </c>
      <c r="F552" s="173" t="s">
        <v>144</v>
      </c>
      <c r="G552" s="174" t="s">
        <v>145</v>
      </c>
      <c r="H552" s="482" t="s">
        <v>94</v>
      </c>
      <c r="I552" s="460"/>
      <c r="J552" s="256"/>
      <c r="K552" s="279"/>
      <c r="L552" s="279"/>
      <c r="M552" s="170"/>
      <c r="N552" s="170"/>
      <c r="O552" s="170"/>
      <c r="P552" s="171"/>
      <c r="Q552" s="170"/>
      <c r="R552" s="408"/>
      <c r="S552" s="411"/>
      <c r="T552" s="411"/>
      <c r="U552" s="411"/>
      <c r="V552" s="13"/>
    </row>
    <row r="553" spans="1:22" ht="36" x14ac:dyDescent="0.25">
      <c r="A553" s="455"/>
      <c r="B553" s="456"/>
      <c r="C553" s="481"/>
      <c r="D553" s="489"/>
      <c r="E553" s="172" t="s">
        <v>146</v>
      </c>
      <c r="F553" s="173" t="s">
        <v>147</v>
      </c>
      <c r="G553" s="174" t="s">
        <v>145</v>
      </c>
      <c r="H553" s="482"/>
      <c r="I553" s="460"/>
      <c r="J553" s="256"/>
      <c r="K553" s="279"/>
      <c r="L553" s="279"/>
      <c r="M553" s="170"/>
      <c r="N553" s="170"/>
      <c r="O553" s="170"/>
      <c r="P553" s="171"/>
      <c r="Q553" s="170"/>
      <c r="R553" s="408"/>
      <c r="S553" s="411"/>
      <c r="T553" s="411"/>
      <c r="U553" s="411"/>
      <c r="V553" s="13"/>
    </row>
    <row r="554" spans="1:22" ht="48" x14ac:dyDescent="0.25">
      <c r="A554" s="455"/>
      <c r="B554" s="456"/>
      <c r="C554" s="481"/>
      <c r="D554" s="489"/>
      <c r="E554" s="175" t="s">
        <v>148</v>
      </c>
      <c r="F554" s="176" t="s">
        <v>149</v>
      </c>
      <c r="G554" s="163" t="s">
        <v>145</v>
      </c>
      <c r="H554" s="482"/>
      <c r="I554" s="460"/>
      <c r="J554" s="256">
        <v>4</v>
      </c>
      <c r="K554" s="279"/>
      <c r="L554" s="279"/>
      <c r="M554" s="248">
        <v>0</v>
      </c>
      <c r="N554" s="280"/>
      <c r="O554" s="280"/>
      <c r="P554" s="165">
        <f>ROUND(((M554/J554)*100),0)</f>
        <v>0</v>
      </c>
      <c r="Q554" s="164" t="str">
        <f>IF(P554&lt;=84,"DEFICIENTE",IF(P554&lt;=89,"REGULAR",IF(P554&lt;=94,"BUENO","MUY BUENO")))</f>
        <v>DEFICIENTE</v>
      </c>
      <c r="R554" s="409"/>
      <c r="S554" s="412"/>
      <c r="T554" s="412"/>
      <c r="U554" s="412"/>
      <c r="V554" s="13"/>
    </row>
    <row r="555" spans="1:22" ht="24" x14ac:dyDescent="0.25">
      <c r="A555" s="483" t="s">
        <v>14</v>
      </c>
      <c r="B555" s="456" t="s">
        <v>156</v>
      </c>
      <c r="C555" s="484" t="s">
        <v>157</v>
      </c>
      <c r="D555" s="458" t="s">
        <v>158</v>
      </c>
      <c r="E555" s="175" t="s">
        <v>159</v>
      </c>
      <c r="F555" s="177" t="s">
        <v>160</v>
      </c>
      <c r="G555" s="163" t="s">
        <v>161</v>
      </c>
      <c r="H555" s="459" t="s">
        <v>97</v>
      </c>
      <c r="I555" s="485" t="s">
        <v>98</v>
      </c>
      <c r="J555" s="433">
        <v>8</v>
      </c>
      <c r="K555" s="279"/>
      <c r="L555" s="279"/>
      <c r="M555" s="418">
        <v>0</v>
      </c>
      <c r="N555" s="528"/>
      <c r="O555" s="528"/>
      <c r="P555" s="434">
        <f>ROUND(((M555/J555)*100),0)</f>
        <v>0</v>
      </c>
      <c r="Q555" s="422" t="str">
        <f t="shared" ref="Q555" si="108">IF(P555&lt;=84,"DEFICIENTE",IF(P555&lt;=89,"REGULAR",IF(P555&lt;=94,"BUENO","MUY BUENO")))</f>
        <v>DEFICIENTE</v>
      </c>
      <c r="R555" s="398">
        <f>J555</f>
        <v>8</v>
      </c>
      <c r="S555" s="398">
        <f>M555</f>
        <v>0</v>
      </c>
      <c r="T555" s="400">
        <f>ROUND(((S555/R555)*100),0)</f>
        <v>0</v>
      </c>
      <c r="U555" s="400" t="str">
        <f>IF(T555&lt;=84,"DEFICIENTE",IF(T555&lt;=89,"REGULAR",IF(T555&lt;=94,"BUENO","MUY BUENO")))</f>
        <v>DEFICIENTE</v>
      </c>
      <c r="V555" s="13"/>
    </row>
    <row r="556" spans="1:22" ht="36" x14ac:dyDescent="0.25">
      <c r="A556" s="483"/>
      <c r="B556" s="456"/>
      <c r="C556" s="484"/>
      <c r="D556" s="458"/>
      <c r="E556" s="175" t="s">
        <v>162</v>
      </c>
      <c r="F556" s="177" t="s">
        <v>163</v>
      </c>
      <c r="G556" s="163" t="s">
        <v>164</v>
      </c>
      <c r="H556" s="459"/>
      <c r="I556" s="485"/>
      <c r="J556" s="433"/>
      <c r="K556" s="279"/>
      <c r="L556" s="279"/>
      <c r="M556" s="418"/>
      <c r="N556" s="531"/>
      <c r="O556" s="531"/>
      <c r="P556" s="435"/>
      <c r="Q556" s="422"/>
      <c r="R556" s="403"/>
      <c r="S556" s="403"/>
      <c r="T556" s="402"/>
      <c r="U556" s="402"/>
      <c r="V556" s="13"/>
    </row>
    <row r="557" spans="1:22" ht="36" x14ac:dyDescent="0.25">
      <c r="A557" s="483"/>
      <c r="B557" s="456"/>
      <c r="C557" s="484"/>
      <c r="D557" s="458"/>
      <c r="E557" s="175" t="s">
        <v>165</v>
      </c>
      <c r="F557" s="177" t="s">
        <v>166</v>
      </c>
      <c r="G557" s="163" t="s">
        <v>167</v>
      </c>
      <c r="H557" s="459"/>
      <c r="I557" s="485"/>
      <c r="J557" s="433"/>
      <c r="K557" s="279"/>
      <c r="L557" s="279"/>
      <c r="M557" s="418"/>
      <c r="N557" s="531"/>
      <c r="O557" s="531"/>
      <c r="P557" s="435"/>
      <c r="Q557" s="422"/>
      <c r="R557" s="403"/>
      <c r="S557" s="403"/>
      <c r="T557" s="402"/>
      <c r="U557" s="402"/>
      <c r="V557" s="13"/>
    </row>
    <row r="558" spans="1:22" ht="36" x14ac:dyDescent="0.25">
      <c r="A558" s="483"/>
      <c r="B558" s="456"/>
      <c r="C558" s="481" t="s">
        <v>168</v>
      </c>
      <c r="D558" s="477" t="s">
        <v>169</v>
      </c>
      <c r="E558" s="175" t="s">
        <v>170</v>
      </c>
      <c r="F558" s="177" t="s">
        <v>171</v>
      </c>
      <c r="G558" s="163" t="s">
        <v>172</v>
      </c>
      <c r="H558" s="482" t="s">
        <v>173</v>
      </c>
      <c r="I558" s="485"/>
      <c r="J558" s="433">
        <v>0</v>
      </c>
      <c r="K558" s="279"/>
      <c r="L558" s="279"/>
      <c r="M558" s="418">
        <v>0</v>
      </c>
      <c r="N558" s="280"/>
      <c r="O558" s="280"/>
      <c r="P558" s="421" t="e">
        <f>ROUND(((M558/J558)*100),0)</f>
        <v>#DIV/0!</v>
      </c>
      <c r="Q558" s="422" t="e">
        <f t="shared" ref="Q558" si="109">IF(P558&lt;=84,"DEFICIENTE",IF(P558&lt;=89,"REGULAR",IF(P558&lt;=94,"BUENO","MUY BUENO")))</f>
        <v>#DIV/0!</v>
      </c>
      <c r="R558" s="403"/>
      <c r="S558" s="403"/>
      <c r="T558" s="402"/>
      <c r="U558" s="402"/>
      <c r="V558" s="13"/>
    </row>
    <row r="559" spans="1:22" ht="48" x14ac:dyDescent="0.25">
      <c r="A559" s="483"/>
      <c r="B559" s="456"/>
      <c r="C559" s="481"/>
      <c r="D559" s="477"/>
      <c r="E559" s="175" t="s">
        <v>174</v>
      </c>
      <c r="F559" s="177" t="s">
        <v>175</v>
      </c>
      <c r="G559" s="163" t="s">
        <v>176</v>
      </c>
      <c r="H559" s="482"/>
      <c r="I559" s="485"/>
      <c r="J559" s="433"/>
      <c r="K559" s="279"/>
      <c r="L559" s="279"/>
      <c r="M559" s="418"/>
      <c r="N559" s="280"/>
      <c r="O559" s="280"/>
      <c r="P559" s="421"/>
      <c r="Q559" s="422"/>
      <c r="R559" s="403"/>
      <c r="S559" s="403"/>
      <c r="T559" s="402"/>
      <c r="U559" s="402"/>
      <c r="V559" s="13"/>
    </row>
    <row r="560" spans="1:22" ht="60" x14ac:dyDescent="0.25">
      <c r="A560" s="483"/>
      <c r="B560" s="456"/>
      <c r="C560" s="457" t="s">
        <v>177</v>
      </c>
      <c r="D560" s="480" t="s">
        <v>178</v>
      </c>
      <c r="E560" s="175" t="s">
        <v>179</v>
      </c>
      <c r="F560" s="177" t="s">
        <v>180</v>
      </c>
      <c r="G560" s="163" t="s">
        <v>176</v>
      </c>
      <c r="H560" s="459" t="s">
        <v>181</v>
      </c>
      <c r="I560" s="485"/>
      <c r="J560" s="433">
        <v>0</v>
      </c>
      <c r="K560" s="279"/>
      <c r="L560" s="279"/>
      <c r="M560" s="418">
        <v>0</v>
      </c>
      <c r="N560" s="280"/>
      <c r="O560" s="280"/>
      <c r="P560" s="421" t="e">
        <f>ROUND(((M560/J560)*100),0)</f>
        <v>#DIV/0!</v>
      </c>
      <c r="Q560" s="422" t="e">
        <f t="shared" ref="Q560" si="110">IF(P560&lt;=84,"DEFICIENTE",IF(P560&lt;=89,"REGULAR",IF(P560&lt;=94,"BUENO","MUY BUENO")))</f>
        <v>#DIV/0!</v>
      </c>
      <c r="R560" s="403"/>
      <c r="S560" s="403"/>
      <c r="T560" s="402"/>
      <c r="U560" s="402"/>
      <c r="V560" s="13"/>
    </row>
    <row r="561" spans="1:22" ht="36" x14ac:dyDescent="0.25">
      <c r="A561" s="483"/>
      <c r="B561" s="456"/>
      <c r="C561" s="457"/>
      <c r="D561" s="480"/>
      <c r="E561" s="175" t="s">
        <v>182</v>
      </c>
      <c r="F561" s="177" t="s">
        <v>183</v>
      </c>
      <c r="G561" s="163" t="s">
        <v>184</v>
      </c>
      <c r="H561" s="459"/>
      <c r="I561" s="485"/>
      <c r="J561" s="433"/>
      <c r="K561" s="279"/>
      <c r="L561" s="279"/>
      <c r="M561" s="418"/>
      <c r="N561" s="280"/>
      <c r="O561" s="280"/>
      <c r="P561" s="421"/>
      <c r="Q561" s="422"/>
      <c r="R561" s="399"/>
      <c r="S561" s="399"/>
      <c r="T561" s="401"/>
      <c r="U561" s="401"/>
      <c r="V561" s="13"/>
    </row>
    <row r="562" spans="1:22" ht="60" x14ac:dyDescent="0.25">
      <c r="A562" s="483" t="s">
        <v>15</v>
      </c>
      <c r="B562" s="475" t="s">
        <v>185</v>
      </c>
      <c r="C562" s="476" t="s">
        <v>186</v>
      </c>
      <c r="D562" s="477" t="s">
        <v>187</v>
      </c>
      <c r="E562" s="175" t="s">
        <v>188</v>
      </c>
      <c r="F562" s="178" t="s">
        <v>189</v>
      </c>
      <c r="G562" s="163" t="s">
        <v>190</v>
      </c>
      <c r="H562" s="478" t="s">
        <v>191</v>
      </c>
      <c r="I562" s="479" t="s">
        <v>99</v>
      </c>
      <c r="J562" s="433">
        <v>1</v>
      </c>
      <c r="K562" s="279"/>
      <c r="L562" s="279"/>
      <c r="M562" s="445">
        <v>0</v>
      </c>
      <c r="N562" s="288"/>
      <c r="O562" s="288"/>
      <c r="P562" s="421">
        <f>ROUND(((M562/J562)*100),0)</f>
        <v>0</v>
      </c>
      <c r="Q562" s="422" t="str">
        <f t="shared" ref="Q562" si="111">IF(P562&lt;=84,"DEFICIENTE",IF(P562&lt;=89,"REGULAR",IF(P562&lt;=94,"BUENO","MUY BUENO")))</f>
        <v>DEFICIENTE</v>
      </c>
      <c r="R562" s="398">
        <f>J562</f>
        <v>1</v>
      </c>
      <c r="S562" s="400">
        <f>M562</f>
        <v>0</v>
      </c>
      <c r="T562" s="398">
        <f>ROUND(((S562/R562)*100),0)</f>
        <v>0</v>
      </c>
      <c r="U562" s="398" t="str">
        <f>IF(T562&lt;=84,"DEFICIENTE",IF(T562&lt;=89,"REGULAR",IF(T562&lt;=94,"BUENO","MUY BUENO")))</f>
        <v>DEFICIENTE</v>
      </c>
      <c r="V562" s="13"/>
    </row>
    <row r="563" spans="1:22" ht="36" x14ac:dyDescent="0.25">
      <c r="A563" s="483"/>
      <c r="B563" s="475"/>
      <c r="C563" s="476"/>
      <c r="D563" s="477"/>
      <c r="E563" s="175" t="s">
        <v>192</v>
      </c>
      <c r="F563" s="178" t="s">
        <v>193</v>
      </c>
      <c r="G563" s="163" t="s">
        <v>194</v>
      </c>
      <c r="H563" s="478"/>
      <c r="I563" s="479"/>
      <c r="J563" s="433"/>
      <c r="K563" s="279"/>
      <c r="L563" s="279"/>
      <c r="M563" s="445"/>
      <c r="N563" s="288"/>
      <c r="O563" s="288"/>
      <c r="P563" s="421"/>
      <c r="Q563" s="422"/>
      <c r="R563" s="399"/>
      <c r="S563" s="401"/>
      <c r="T563" s="399"/>
      <c r="U563" s="399"/>
      <c r="V563" s="13"/>
    </row>
    <row r="564" spans="1:22" ht="60" x14ac:dyDescent="0.25">
      <c r="A564" s="483" t="s">
        <v>16</v>
      </c>
      <c r="B564" s="486" t="s">
        <v>195</v>
      </c>
      <c r="C564" s="179" t="s">
        <v>196</v>
      </c>
      <c r="D564" s="180" t="s">
        <v>197</v>
      </c>
      <c r="E564" s="175" t="s">
        <v>198</v>
      </c>
      <c r="F564" s="178" t="s">
        <v>199</v>
      </c>
      <c r="G564" s="181" t="s">
        <v>200</v>
      </c>
      <c r="H564" s="182" t="s">
        <v>100</v>
      </c>
      <c r="I564" s="485" t="s">
        <v>95</v>
      </c>
      <c r="J564" s="256">
        <v>1</v>
      </c>
      <c r="K564" s="279"/>
      <c r="L564" s="279"/>
      <c r="M564" s="248">
        <v>1</v>
      </c>
      <c r="N564" s="280"/>
      <c r="O564" s="280"/>
      <c r="P564" s="213">
        <f>ROUND(((M564/J564)*100),0)</f>
        <v>100</v>
      </c>
      <c r="Q564" s="164" t="str">
        <f t="shared" ref="Q564:Q567" si="112">IF(P564&lt;=84,"DEFICIENTE",IF(P564&lt;=89,"REGULAR",IF(P564&lt;=94,"BUENO","MUY BUENO")))</f>
        <v>MUY BUENO</v>
      </c>
      <c r="R564" s="398">
        <f>(J564+J565+J566)*40</f>
        <v>120</v>
      </c>
      <c r="S564" s="398">
        <f>(M564+M565+M566)*40</f>
        <v>40</v>
      </c>
      <c r="T564" s="398">
        <f>ROUND(((S564/R564)*100),0)</f>
        <v>33</v>
      </c>
      <c r="U564" s="398" t="str">
        <f>IF(T564&lt;=84,"DEFICIENTE",IF(T564&lt;=89,"REGULAR",IF(T564&lt;=94,"BUENO","MUY BUENO")))</f>
        <v>DEFICIENTE</v>
      </c>
      <c r="V564" s="13"/>
    </row>
    <row r="565" spans="1:22" ht="84" customHeight="1" x14ac:dyDescent="0.25">
      <c r="A565" s="483"/>
      <c r="B565" s="486"/>
      <c r="C565" s="183" t="s">
        <v>201</v>
      </c>
      <c r="D565" s="184" t="s">
        <v>202</v>
      </c>
      <c r="E565" s="175" t="s">
        <v>203</v>
      </c>
      <c r="F565" s="178" t="s">
        <v>204</v>
      </c>
      <c r="G565" s="181" t="s">
        <v>205</v>
      </c>
      <c r="H565" s="185" t="s">
        <v>101</v>
      </c>
      <c r="I565" s="485"/>
      <c r="J565" s="256">
        <v>1</v>
      </c>
      <c r="K565" s="279"/>
      <c r="L565" s="279"/>
      <c r="M565" s="248">
        <v>0</v>
      </c>
      <c r="N565" s="280"/>
      <c r="O565" s="280"/>
      <c r="P565" s="213">
        <f>ROUND(((M565/J565)*100),0)</f>
        <v>0</v>
      </c>
      <c r="Q565" s="164" t="str">
        <f t="shared" si="112"/>
        <v>DEFICIENTE</v>
      </c>
      <c r="R565" s="403"/>
      <c r="S565" s="403"/>
      <c r="T565" s="403"/>
      <c r="U565" s="403"/>
      <c r="V565" s="13"/>
    </row>
    <row r="566" spans="1:22" ht="96" customHeight="1" x14ac:dyDescent="0.25">
      <c r="A566" s="483"/>
      <c r="B566" s="486"/>
      <c r="C566" s="179" t="s">
        <v>206</v>
      </c>
      <c r="D566" s="180" t="s">
        <v>207</v>
      </c>
      <c r="E566" s="175" t="s">
        <v>208</v>
      </c>
      <c r="F566" s="178" t="s">
        <v>209</v>
      </c>
      <c r="G566" s="181" t="s">
        <v>210</v>
      </c>
      <c r="H566" s="186" t="s">
        <v>211</v>
      </c>
      <c r="I566" s="485"/>
      <c r="J566" s="256">
        <v>1</v>
      </c>
      <c r="K566" s="279"/>
      <c r="L566" s="279"/>
      <c r="M566" s="248">
        <v>0</v>
      </c>
      <c r="N566" s="280"/>
      <c r="O566" s="280"/>
      <c r="P566" s="213">
        <f>ROUND(((M566/J566)*100),0)</f>
        <v>0</v>
      </c>
      <c r="Q566" s="164" t="str">
        <f t="shared" si="112"/>
        <v>DEFICIENTE</v>
      </c>
      <c r="R566" s="399"/>
      <c r="S566" s="399"/>
      <c r="T566" s="399"/>
      <c r="U566" s="399"/>
      <c r="V566" s="13"/>
    </row>
    <row r="567" spans="1:22" ht="36" x14ac:dyDescent="0.25">
      <c r="A567" s="483" t="s">
        <v>102</v>
      </c>
      <c r="B567" s="486" t="s">
        <v>212</v>
      </c>
      <c r="C567" s="476" t="s">
        <v>213</v>
      </c>
      <c r="D567" s="477" t="s">
        <v>214</v>
      </c>
      <c r="E567" s="175" t="s">
        <v>215</v>
      </c>
      <c r="F567" s="178" t="s">
        <v>216</v>
      </c>
      <c r="G567" s="163" t="s">
        <v>217</v>
      </c>
      <c r="H567" s="487" t="s">
        <v>103</v>
      </c>
      <c r="I567" s="488" t="s">
        <v>104</v>
      </c>
      <c r="J567" s="498">
        <v>1</v>
      </c>
      <c r="K567" s="286"/>
      <c r="L567" s="286"/>
      <c r="M567" s="499">
        <v>0</v>
      </c>
      <c r="N567" s="287"/>
      <c r="O567" s="287"/>
      <c r="P567" s="421">
        <f>ROUND(((M567/J567)*100),0)</f>
        <v>0</v>
      </c>
      <c r="Q567" s="422" t="str">
        <f t="shared" si="112"/>
        <v>DEFICIENTE</v>
      </c>
      <c r="R567" s="404">
        <f>J567</f>
        <v>1</v>
      </c>
      <c r="S567" s="404">
        <f>M567</f>
        <v>0</v>
      </c>
      <c r="T567" s="404">
        <f>ROUND(((S567/R567)*100),0)</f>
        <v>0</v>
      </c>
      <c r="U567" s="404" t="str">
        <f>IF(T567&lt;=84,"DEFICIENTE",IF(T567&lt;=89,"REGULAR",IF(T567&lt;=94,"BUENO","MUY BUENO")))</f>
        <v>DEFICIENTE</v>
      </c>
      <c r="V567" s="13"/>
    </row>
    <row r="568" spans="1:22" ht="36" x14ac:dyDescent="0.25">
      <c r="A568" s="483"/>
      <c r="B568" s="486"/>
      <c r="C568" s="476"/>
      <c r="D568" s="477"/>
      <c r="E568" s="175" t="s">
        <v>218</v>
      </c>
      <c r="F568" s="178" t="s">
        <v>219</v>
      </c>
      <c r="G568" s="163" t="s">
        <v>220</v>
      </c>
      <c r="H568" s="487"/>
      <c r="I568" s="488"/>
      <c r="J568" s="498"/>
      <c r="K568" s="286"/>
      <c r="L568" s="286"/>
      <c r="M568" s="499"/>
      <c r="N568" s="287"/>
      <c r="O568" s="287"/>
      <c r="P568" s="421"/>
      <c r="Q568" s="422"/>
      <c r="R568" s="405"/>
      <c r="S568" s="405"/>
      <c r="T568" s="405"/>
      <c r="U568" s="405"/>
      <c r="V568" s="13"/>
    </row>
    <row r="569" spans="1:22" ht="76.5" x14ac:dyDescent="0.25">
      <c r="A569" s="483"/>
      <c r="B569" s="486"/>
      <c r="C569" s="179" t="s">
        <v>221</v>
      </c>
      <c r="D569" s="180" t="s">
        <v>222</v>
      </c>
      <c r="E569" s="187" t="s">
        <v>223</v>
      </c>
      <c r="F569" s="178" t="s">
        <v>224</v>
      </c>
      <c r="G569" s="181" t="s">
        <v>225</v>
      </c>
      <c r="H569" s="188" t="s">
        <v>105</v>
      </c>
      <c r="I569" s="488"/>
      <c r="J569" s="256">
        <v>3</v>
      </c>
      <c r="K569" s="279"/>
      <c r="L569" s="279"/>
      <c r="M569" s="248">
        <v>3</v>
      </c>
      <c r="N569" s="280"/>
      <c r="O569" s="280"/>
      <c r="P569" s="213">
        <f>ROUND(((M569/J569)*100),0)</f>
        <v>100</v>
      </c>
      <c r="Q569" s="164" t="str">
        <f t="shared" ref="Q569" si="113">IF(P569&lt;=84,"DEFICIENTE",IF(P569&lt;=89,"REGULAR",IF(P569&lt;=94,"BUENO","MUY BUENO")))</f>
        <v>MUY BUENO</v>
      </c>
      <c r="R569" s="406"/>
      <c r="S569" s="406"/>
      <c r="T569" s="406"/>
      <c r="U569" s="406"/>
      <c r="V569" s="13"/>
    </row>
    <row r="570" spans="1:22" ht="16.5" x14ac:dyDescent="0.25">
      <c r="A570" s="189" t="s">
        <v>106</v>
      </c>
      <c r="B570" s="190"/>
      <c r="C570" s="191"/>
      <c r="D570" s="192"/>
      <c r="E570" s="193"/>
      <c r="F570" s="194"/>
      <c r="G570" s="195"/>
      <c r="H570" s="195"/>
      <c r="I570" s="196"/>
      <c r="J570" s="169"/>
      <c r="K570" s="277"/>
      <c r="L570" s="277"/>
      <c r="M570" s="164"/>
      <c r="N570" s="281"/>
      <c r="O570" s="281"/>
      <c r="P570" s="165"/>
      <c r="Q570" s="164"/>
      <c r="R570" s="197"/>
      <c r="S570" s="197"/>
      <c r="T570" s="197"/>
      <c r="U570" s="197"/>
      <c r="V570" s="13"/>
    </row>
    <row r="571" spans="1:22" ht="28.5" x14ac:dyDescent="0.25">
      <c r="A571" s="441" t="s">
        <v>226</v>
      </c>
      <c r="B571" s="442" t="s">
        <v>107</v>
      </c>
      <c r="C571" s="198" t="s">
        <v>227</v>
      </c>
      <c r="D571" s="199" t="s">
        <v>108</v>
      </c>
      <c r="E571" s="200" t="s">
        <v>228</v>
      </c>
      <c r="F571" s="201" t="s">
        <v>229</v>
      </c>
      <c r="G571" s="202" t="s">
        <v>94</v>
      </c>
      <c r="H571" s="203" t="s">
        <v>94</v>
      </c>
      <c r="I571" s="443" t="s">
        <v>109</v>
      </c>
      <c r="J571" s="239">
        <v>200</v>
      </c>
      <c r="K571" s="279"/>
      <c r="L571" s="279"/>
      <c r="M571" s="248">
        <v>200</v>
      </c>
      <c r="N571" s="280"/>
      <c r="O571" s="280"/>
      <c r="P571" s="165">
        <f>ROUND(((M571/J571)*100),0)</f>
        <v>100</v>
      </c>
      <c r="Q571" s="164" t="str">
        <f>IF(P571&lt;=84,"DEFICIENTE",IF(P571&lt;=89,"REGULAR",IF(P571&lt;=94,"BUENO","MUY BUENO")))</f>
        <v>MUY BUENO</v>
      </c>
      <c r="R571" s="204">
        <f>J571</f>
        <v>200</v>
      </c>
      <c r="S571" s="204">
        <f>M571</f>
        <v>200</v>
      </c>
      <c r="T571" s="204">
        <f>ROUND(((S571/R571)*100),0)</f>
        <v>100</v>
      </c>
      <c r="U571" s="204" t="str">
        <f>IF(T571&lt;=84,"DEFICIENTE",IF(T571&lt;=89,"REGULAR",IF(T571&lt;=94,"BUENO","MUY BUENO")))</f>
        <v>MUY BUENO</v>
      </c>
      <c r="V571" s="13"/>
    </row>
    <row r="572" spans="1:22" x14ac:dyDescent="0.25">
      <c r="A572" s="441"/>
      <c r="B572" s="442"/>
      <c r="C572" s="484" t="s">
        <v>230</v>
      </c>
      <c r="D572" s="492" t="s">
        <v>110</v>
      </c>
      <c r="E572" s="236" t="s">
        <v>231</v>
      </c>
      <c r="F572" s="235" t="s">
        <v>232</v>
      </c>
      <c r="G572" s="205" t="s">
        <v>17</v>
      </c>
      <c r="H572" s="493" t="s">
        <v>111</v>
      </c>
      <c r="I572" s="443"/>
      <c r="J572" s="239">
        <v>1</v>
      </c>
      <c r="K572" s="279"/>
      <c r="L572" s="279"/>
      <c r="M572" s="248">
        <v>0</v>
      </c>
      <c r="N572" s="280"/>
      <c r="O572" s="280"/>
      <c r="P572" s="165">
        <f>ROUND(((M572/J572)*100),0)</f>
        <v>0</v>
      </c>
      <c r="Q572" s="164" t="str">
        <f>IF(P572&lt;=84,"DEFICIENTE",IF(P572&lt;=89,"REGULAR",IF(P572&lt;=94,"BUENO","MUY BUENO")))</f>
        <v>DEFICIENTE</v>
      </c>
      <c r="R572" s="404">
        <f>J572</f>
        <v>1</v>
      </c>
      <c r="S572" s="404">
        <f>M572</f>
        <v>0</v>
      </c>
      <c r="T572" s="404">
        <f>ROUND(((S572/R572)*100),0)</f>
        <v>0</v>
      </c>
      <c r="U572" s="404" t="str">
        <f>IF(T572&lt;=84,"DEFICIENTE",IF(T572&lt;=89,"REGULAR",IF(T572&lt;=94,"BUENO","MUY BUENO")))</f>
        <v>DEFICIENTE</v>
      </c>
      <c r="V572" s="13"/>
    </row>
    <row r="573" spans="1:22" ht="24" x14ac:dyDescent="0.25">
      <c r="A573" s="441"/>
      <c r="B573" s="442"/>
      <c r="C573" s="484"/>
      <c r="D573" s="492"/>
      <c r="E573" s="236" t="s">
        <v>233</v>
      </c>
      <c r="F573" s="235" t="s">
        <v>234</v>
      </c>
      <c r="G573" s="205" t="s">
        <v>17</v>
      </c>
      <c r="H573" s="493"/>
      <c r="I573" s="443"/>
      <c r="J573" s="239">
        <v>1</v>
      </c>
      <c r="K573" s="279"/>
      <c r="L573" s="279"/>
      <c r="M573" s="248">
        <v>0</v>
      </c>
      <c r="N573" s="280"/>
      <c r="O573" s="280"/>
      <c r="P573" s="165">
        <f>ROUND(((M573/J573)*100),0)</f>
        <v>0</v>
      </c>
      <c r="Q573" s="164" t="str">
        <f>IF(P573&lt;=84,"DEFICIENTE",IF(P573&lt;=89,"REGULAR",IF(P573&lt;=94,"BUENO","MUY BUENO")))</f>
        <v>DEFICIENTE</v>
      </c>
      <c r="R573" s="405"/>
      <c r="S573" s="405"/>
      <c r="T573" s="405"/>
      <c r="U573" s="405"/>
      <c r="V573" s="13"/>
    </row>
    <row r="574" spans="1:22" ht="36" x14ac:dyDescent="0.25">
      <c r="A574" s="441"/>
      <c r="B574" s="442"/>
      <c r="C574" s="484"/>
      <c r="D574" s="492"/>
      <c r="E574" s="236" t="s">
        <v>235</v>
      </c>
      <c r="F574" s="235" t="s">
        <v>236</v>
      </c>
      <c r="G574" s="205" t="s">
        <v>17</v>
      </c>
      <c r="H574" s="493"/>
      <c r="I574" s="443"/>
      <c r="J574" s="239">
        <v>0</v>
      </c>
      <c r="K574" s="279"/>
      <c r="L574" s="279"/>
      <c r="M574" s="248">
        <v>0</v>
      </c>
      <c r="N574" s="280"/>
      <c r="O574" s="280"/>
      <c r="P574" s="165" t="e">
        <f>ROUND(((M574/J574)*100),0)</f>
        <v>#DIV/0!</v>
      </c>
      <c r="Q574" s="164" t="e">
        <f>IF(P574&lt;=84,"DEFICIENTE",IF(P574&lt;=89,"REGULAR",IF(P574&lt;=94,"BUENO","MUY BUENO")))</f>
        <v>#DIV/0!</v>
      </c>
      <c r="R574" s="405"/>
      <c r="S574" s="405"/>
      <c r="T574" s="405"/>
      <c r="U574" s="405"/>
      <c r="V574" s="13"/>
    </row>
    <row r="575" spans="1:22" ht="36" x14ac:dyDescent="0.25">
      <c r="A575" s="441"/>
      <c r="B575" s="442"/>
      <c r="C575" s="484"/>
      <c r="D575" s="492"/>
      <c r="E575" s="236" t="s">
        <v>237</v>
      </c>
      <c r="F575" s="235" t="s">
        <v>238</v>
      </c>
      <c r="G575" s="205" t="s">
        <v>17</v>
      </c>
      <c r="H575" s="493"/>
      <c r="I575" s="443"/>
      <c r="J575" s="239">
        <v>0</v>
      </c>
      <c r="K575" s="279"/>
      <c r="L575" s="279"/>
      <c r="M575" s="248">
        <v>0</v>
      </c>
      <c r="N575" s="280"/>
      <c r="O575" s="280"/>
      <c r="P575" s="165" t="e">
        <f>ROUND(((M575/J575)*100),0)</f>
        <v>#DIV/0!</v>
      </c>
      <c r="Q575" s="164" t="e">
        <f>IF(P575&lt;=84,"DEFICIENTE",IF(P575&lt;=89,"REGULAR",IF(P575&lt;=94,"BUENO","MUY BUENO")))</f>
        <v>#DIV/0!</v>
      </c>
      <c r="R575" s="406"/>
      <c r="S575" s="406"/>
      <c r="T575" s="406"/>
      <c r="U575" s="406"/>
      <c r="V575" s="13"/>
    </row>
    <row r="576" spans="1:22" ht="18.75" x14ac:dyDescent="0.25">
      <c r="A576" s="436" t="s">
        <v>122</v>
      </c>
      <c r="B576" s="437"/>
      <c r="C576" s="437"/>
      <c r="D576" s="437"/>
      <c r="E576" s="437"/>
      <c r="F576" s="437"/>
      <c r="G576" s="437"/>
      <c r="H576" s="437"/>
      <c r="I576" s="437"/>
      <c r="J576" s="437"/>
      <c r="K576" s="437"/>
      <c r="L576" s="437"/>
      <c r="M576" s="437"/>
      <c r="N576" s="437"/>
      <c r="O576" s="437"/>
      <c r="P576" s="437"/>
      <c r="Q576" s="437"/>
      <c r="R576" s="437"/>
      <c r="S576" s="437"/>
      <c r="T576" s="437"/>
      <c r="U576" s="438"/>
      <c r="V576" s="13"/>
    </row>
    <row r="577" spans="1:22" x14ac:dyDescent="0.25">
      <c r="A577" s="210" t="s">
        <v>91</v>
      </c>
      <c r="B577" s="207"/>
      <c r="C577" s="207"/>
      <c r="D577" s="207"/>
      <c r="E577" s="207"/>
      <c r="F577" s="207"/>
      <c r="G577" s="207"/>
      <c r="H577" s="207"/>
      <c r="I577" s="207"/>
      <c r="J577" s="207"/>
      <c r="K577" s="207"/>
      <c r="L577" s="207"/>
      <c r="M577" s="207"/>
      <c r="N577" s="207"/>
      <c r="O577" s="207"/>
      <c r="P577" s="207"/>
      <c r="Q577" s="207"/>
      <c r="R577" s="208"/>
      <c r="S577" s="208"/>
      <c r="T577" s="209"/>
      <c r="U577" s="208"/>
      <c r="V577" s="13"/>
    </row>
    <row r="578" spans="1:22" ht="24" x14ac:dyDescent="0.25">
      <c r="A578" s="455" t="s">
        <v>12</v>
      </c>
      <c r="B578" s="456" t="s">
        <v>92</v>
      </c>
      <c r="C578" s="457" t="s">
        <v>150</v>
      </c>
      <c r="D578" s="458" t="s">
        <v>93</v>
      </c>
      <c r="E578" s="161" t="s">
        <v>151</v>
      </c>
      <c r="F578" s="162" t="s">
        <v>152</v>
      </c>
      <c r="G578" s="163" t="s">
        <v>153</v>
      </c>
      <c r="H578" s="459" t="s">
        <v>94</v>
      </c>
      <c r="I578" s="460" t="s">
        <v>95</v>
      </c>
      <c r="J578" s="240">
        <v>130</v>
      </c>
      <c r="K578" s="240"/>
      <c r="L578" s="240"/>
      <c r="M578" s="248">
        <v>93</v>
      </c>
      <c r="N578" s="280"/>
      <c r="O578" s="280"/>
      <c r="P578" s="165">
        <f>ROUND(((M578/J578)*100),0)</f>
        <v>72</v>
      </c>
      <c r="Q578" s="164" t="str">
        <f>IF(P578&lt;=84,"DEFICIENTE",IF(P578&lt;=89,"REGULAR",IF(P578&lt;=94,"BUENO","MUY BUENO")))</f>
        <v>DEFICIENTE</v>
      </c>
      <c r="R578" s="407">
        <f>J578</f>
        <v>130</v>
      </c>
      <c r="S578" s="410">
        <f>M578</f>
        <v>93</v>
      </c>
      <c r="T578" s="410">
        <f>ROUND(((S578/R578)*100),0)</f>
        <v>72</v>
      </c>
      <c r="U578" s="410" t="str">
        <f>IF(T578&lt;=84,"DEFICIENTE",IF(T578&lt;=89,"REGULAR",IF(T578&lt;=94,"BUENO","MUY BUENO")))</f>
        <v>DEFICIENTE</v>
      </c>
      <c r="V578" s="13"/>
    </row>
    <row r="579" spans="1:22" ht="48" x14ac:dyDescent="0.25">
      <c r="A579" s="455"/>
      <c r="B579" s="456"/>
      <c r="C579" s="457"/>
      <c r="D579" s="458"/>
      <c r="E579" s="166" t="s">
        <v>154</v>
      </c>
      <c r="F579" s="167" t="s">
        <v>142</v>
      </c>
      <c r="G579" s="168" t="s">
        <v>153</v>
      </c>
      <c r="H579" s="459"/>
      <c r="I579" s="460"/>
      <c r="J579" s="239"/>
      <c r="K579" s="279"/>
      <c r="L579" s="279"/>
      <c r="M579" s="170"/>
      <c r="N579" s="170"/>
      <c r="O579" s="170"/>
      <c r="P579" s="171"/>
      <c r="Q579" s="170"/>
      <c r="R579" s="408"/>
      <c r="S579" s="411"/>
      <c r="T579" s="411"/>
      <c r="U579" s="411"/>
      <c r="V579" s="13"/>
    </row>
    <row r="580" spans="1:22" ht="48" x14ac:dyDescent="0.25">
      <c r="A580" s="455"/>
      <c r="B580" s="456"/>
      <c r="C580" s="481" t="s">
        <v>155</v>
      </c>
      <c r="D580" s="489" t="s">
        <v>96</v>
      </c>
      <c r="E580" s="172" t="s">
        <v>143</v>
      </c>
      <c r="F580" s="173" t="s">
        <v>144</v>
      </c>
      <c r="G580" s="174" t="s">
        <v>145</v>
      </c>
      <c r="H580" s="482" t="s">
        <v>94</v>
      </c>
      <c r="I580" s="460"/>
      <c r="J580" s="239"/>
      <c r="K580" s="279"/>
      <c r="L580" s="279"/>
      <c r="M580" s="170"/>
      <c r="N580" s="170"/>
      <c r="O580" s="170"/>
      <c r="P580" s="171"/>
      <c r="Q580" s="170"/>
      <c r="R580" s="408"/>
      <c r="S580" s="411"/>
      <c r="T580" s="411"/>
      <c r="U580" s="411"/>
      <c r="V580" s="13"/>
    </row>
    <row r="581" spans="1:22" ht="36" x14ac:dyDescent="0.25">
      <c r="A581" s="455"/>
      <c r="B581" s="456"/>
      <c r="C581" s="481"/>
      <c r="D581" s="489"/>
      <c r="E581" s="172" t="s">
        <v>146</v>
      </c>
      <c r="F581" s="173" t="s">
        <v>147</v>
      </c>
      <c r="G581" s="174" t="s">
        <v>145</v>
      </c>
      <c r="H581" s="482"/>
      <c r="I581" s="460"/>
      <c r="J581" s="239"/>
      <c r="K581" s="279"/>
      <c r="L581" s="279"/>
      <c r="M581" s="170"/>
      <c r="N581" s="170"/>
      <c r="O581" s="170"/>
      <c r="P581" s="171"/>
      <c r="Q581" s="170"/>
      <c r="R581" s="408"/>
      <c r="S581" s="411"/>
      <c r="T581" s="411"/>
      <c r="U581" s="411"/>
      <c r="V581" s="13"/>
    </row>
    <row r="582" spans="1:22" ht="48" x14ac:dyDescent="0.25">
      <c r="A582" s="455"/>
      <c r="B582" s="456"/>
      <c r="C582" s="481"/>
      <c r="D582" s="489"/>
      <c r="E582" s="175" t="s">
        <v>148</v>
      </c>
      <c r="F582" s="176" t="s">
        <v>149</v>
      </c>
      <c r="G582" s="163" t="s">
        <v>145</v>
      </c>
      <c r="H582" s="482"/>
      <c r="I582" s="460"/>
      <c r="J582" s="239">
        <v>12</v>
      </c>
      <c r="K582" s="279"/>
      <c r="L582" s="279"/>
      <c r="M582" s="248">
        <v>0</v>
      </c>
      <c r="N582" s="280"/>
      <c r="O582" s="280"/>
      <c r="P582" s="165">
        <f>ROUND(((M582/J582)*100),0)</f>
        <v>0</v>
      </c>
      <c r="Q582" s="164" t="str">
        <f>IF(P582&lt;=84,"DEFICIENTE",IF(P582&lt;=89,"REGULAR",IF(P582&lt;=94,"BUENO","MUY BUENO")))</f>
        <v>DEFICIENTE</v>
      </c>
      <c r="R582" s="409"/>
      <c r="S582" s="412"/>
      <c r="T582" s="412"/>
      <c r="U582" s="412"/>
      <c r="V582" s="13"/>
    </row>
    <row r="583" spans="1:22" ht="24" x14ac:dyDescent="0.25">
      <c r="A583" s="483" t="s">
        <v>14</v>
      </c>
      <c r="B583" s="456" t="s">
        <v>156</v>
      </c>
      <c r="C583" s="484" t="s">
        <v>157</v>
      </c>
      <c r="D583" s="458" t="s">
        <v>158</v>
      </c>
      <c r="E583" s="175" t="s">
        <v>159</v>
      </c>
      <c r="F583" s="177" t="s">
        <v>160</v>
      </c>
      <c r="G583" s="163" t="s">
        <v>161</v>
      </c>
      <c r="H583" s="459" t="s">
        <v>97</v>
      </c>
      <c r="I583" s="485" t="s">
        <v>98</v>
      </c>
      <c r="J583" s="433">
        <v>0</v>
      </c>
      <c r="K583" s="279"/>
      <c r="L583" s="279"/>
      <c r="M583" s="418">
        <v>0</v>
      </c>
      <c r="N583" s="528"/>
      <c r="O583" s="528"/>
      <c r="P583" s="434" t="e">
        <f>ROUND(((M583/J583)*100),0)</f>
        <v>#DIV/0!</v>
      </c>
      <c r="Q583" s="422" t="e">
        <f t="shared" ref="Q583" si="114">IF(P583&lt;=84,"DEFICIENTE",IF(P583&lt;=89,"REGULAR",IF(P583&lt;=94,"BUENO","MUY BUENO")))</f>
        <v>#DIV/0!</v>
      </c>
      <c r="R583" s="398">
        <f>J583</f>
        <v>0</v>
      </c>
      <c r="S583" s="398">
        <f>M583</f>
        <v>0</v>
      </c>
      <c r="T583" s="400" t="e">
        <f>ROUND(((S583/R583)*100),0)</f>
        <v>#DIV/0!</v>
      </c>
      <c r="U583" s="400" t="e">
        <f>IF(T583&lt;=84,"DEFICIENTE",IF(T583&lt;=89,"REGULAR",IF(T583&lt;=94,"BUENO","MUY BUENO")))</f>
        <v>#DIV/0!</v>
      </c>
      <c r="V583" s="13"/>
    </row>
    <row r="584" spans="1:22" ht="36" x14ac:dyDescent="0.25">
      <c r="A584" s="483"/>
      <c r="B584" s="456"/>
      <c r="C584" s="484"/>
      <c r="D584" s="458"/>
      <c r="E584" s="175" t="s">
        <v>162</v>
      </c>
      <c r="F584" s="177" t="s">
        <v>163</v>
      </c>
      <c r="G584" s="163" t="s">
        <v>164</v>
      </c>
      <c r="H584" s="459"/>
      <c r="I584" s="485"/>
      <c r="J584" s="433"/>
      <c r="K584" s="279"/>
      <c r="L584" s="279"/>
      <c r="M584" s="418"/>
      <c r="N584" s="531"/>
      <c r="O584" s="531"/>
      <c r="P584" s="435"/>
      <c r="Q584" s="422"/>
      <c r="R584" s="403"/>
      <c r="S584" s="403"/>
      <c r="T584" s="402"/>
      <c r="U584" s="402"/>
      <c r="V584" s="13"/>
    </row>
    <row r="585" spans="1:22" ht="36" x14ac:dyDescent="0.25">
      <c r="A585" s="483"/>
      <c r="B585" s="456"/>
      <c r="C585" s="484"/>
      <c r="D585" s="458"/>
      <c r="E585" s="175" t="s">
        <v>165</v>
      </c>
      <c r="F585" s="177" t="s">
        <v>166</v>
      </c>
      <c r="G585" s="163" t="s">
        <v>167</v>
      </c>
      <c r="H585" s="459"/>
      <c r="I585" s="485"/>
      <c r="J585" s="433"/>
      <c r="K585" s="279"/>
      <c r="L585" s="279"/>
      <c r="M585" s="418"/>
      <c r="N585" s="531"/>
      <c r="O585" s="531"/>
      <c r="P585" s="435"/>
      <c r="Q585" s="422"/>
      <c r="R585" s="403"/>
      <c r="S585" s="403"/>
      <c r="T585" s="402"/>
      <c r="U585" s="402"/>
      <c r="V585" s="13"/>
    </row>
    <row r="586" spans="1:22" ht="36" x14ac:dyDescent="0.25">
      <c r="A586" s="483"/>
      <c r="B586" s="456"/>
      <c r="C586" s="481" t="s">
        <v>168</v>
      </c>
      <c r="D586" s="477" t="s">
        <v>169</v>
      </c>
      <c r="E586" s="175" t="s">
        <v>170</v>
      </c>
      <c r="F586" s="177" t="s">
        <v>171</v>
      </c>
      <c r="G586" s="163" t="s">
        <v>172</v>
      </c>
      <c r="H586" s="482" t="s">
        <v>173</v>
      </c>
      <c r="I586" s="485"/>
      <c r="J586" s="433">
        <v>0</v>
      </c>
      <c r="K586" s="279"/>
      <c r="L586" s="279"/>
      <c r="M586" s="418">
        <v>0</v>
      </c>
      <c r="N586" s="280"/>
      <c r="O586" s="280"/>
      <c r="P586" s="421" t="e">
        <f>ROUND(((M586/J586)*100),0)</f>
        <v>#DIV/0!</v>
      </c>
      <c r="Q586" s="422" t="e">
        <f t="shared" ref="Q586" si="115">IF(P586&lt;=84,"DEFICIENTE",IF(P586&lt;=89,"REGULAR",IF(P586&lt;=94,"BUENO","MUY BUENO")))</f>
        <v>#DIV/0!</v>
      </c>
      <c r="R586" s="403"/>
      <c r="S586" s="403"/>
      <c r="T586" s="402"/>
      <c r="U586" s="402"/>
      <c r="V586" s="13"/>
    </row>
    <row r="587" spans="1:22" ht="48" x14ac:dyDescent="0.25">
      <c r="A587" s="483"/>
      <c r="B587" s="456"/>
      <c r="C587" s="481"/>
      <c r="D587" s="477"/>
      <c r="E587" s="175" t="s">
        <v>174</v>
      </c>
      <c r="F587" s="177" t="s">
        <v>175</v>
      </c>
      <c r="G587" s="163" t="s">
        <v>176</v>
      </c>
      <c r="H587" s="482"/>
      <c r="I587" s="485"/>
      <c r="J587" s="433"/>
      <c r="K587" s="279"/>
      <c r="L587" s="279"/>
      <c r="M587" s="418"/>
      <c r="N587" s="280"/>
      <c r="O587" s="280"/>
      <c r="P587" s="421"/>
      <c r="Q587" s="422"/>
      <c r="R587" s="403"/>
      <c r="S587" s="403"/>
      <c r="T587" s="402"/>
      <c r="U587" s="402"/>
      <c r="V587" s="13"/>
    </row>
    <row r="588" spans="1:22" ht="60" x14ac:dyDescent="0.25">
      <c r="A588" s="483"/>
      <c r="B588" s="456"/>
      <c r="C588" s="457" t="s">
        <v>177</v>
      </c>
      <c r="D588" s="480" t="s">
        <v>178</v>
      </c>
      <c r="E588" s="175" t="s">
        <v>179</v>
      </c>
      <c r="F588" s="177" t="s">
        <v>180</v>
      </c>
      <c r="G588" s="163" t="s">
        <v>176</v>
      </c>
      <c r="H588" s="459" t="s">
        <v>181</v>
      </c>
      <c r="I588" s="485"/>
      <c r="J588" s="433">
        <v>0</v>
      </c>
      <c r="K588" s="279"/>
      <c r="L588" s="279"/>
      <c r="M588" s="418">
        <v>0</v>
      </c>
      <c r="N588" s="280"/>
      <c r="O588" s="280"/>
      <c r="P588" s="421" t="e">
        <f>ROUND(((M588/J588)*100),0)</f>
        <v>#DIV/0!</v>
      </c>
      <c r="Q588" s="422" t="e">
        <f t="shared" ref="Q588" si="116">IF(P588&lt;=84,"DEFICIENTE",IF(P588&lt;=89,"REGULAR",IF(P588&lt;=94,"BUENO","MUY BUENO")))</f>
        <v>#DIV/0!</v>
      </c>
      <c r="R588" s="403"/>
      <c r="S588" s="403"/>
      <c r="T588" s="402"/>
      <c r="U588" s="402"/>
      <c r="V588" s="13"/>
    </row>
    <row r="589" spans="1:22" ht="36" x14ac:dyDescent="0.25">
      <c r="A589" s="483"/>
      <c r="B589" s="456"/>
      <c r="C589" s="457"/>
      <c r="D589" s="480"/>
      <c r="E589" s="175" t="s">
        <v>182</v>
      </c>
      <c r="F589" s="177" t="s">
        <v>183</v>
      </c>
      <c r="G589" s="163" t="s">
        <v>184</v>
      </c>
      <c r="H589" s="459"/>
      <c r="I589" s="485"/>
      <c r="J589" s="433"/>
      <c r="K589" s="279"/>
      <c r="L589" s="279"/>
      <c r="M589" s="418"/>
      <c r="N589" s="280"/>
      <c r="O589" s="280"/>
      <c r="P589" s="421"/>
      <c r="Q589" s="422"/>
      <c r="R589" s="399"/>
      <c r="S589" s="399"/>
      <c r="T589" s="401"/>
      <c r="U589" s="401"/>
      <c r="V589" s="13"/>
    </row>
    <row r="590" spans="1:22" ht="60" x14ac:dyDescent="0.25">
      <c r="A590" s="483" t="s">
        <v>15</v>
      </c>
      <c r="B590" s="475" t="s">
        <v>185</v>
      </c>
      <c r="C590" s="476" t="s">
        <v>186</v>
      </c>
      <c r="D590" s="477" t="s">
        <v>187</v>
      </c>
      <c r="E590" s="175" t="s">
        <v>188</v>
      </c>
      <c r="F590" s="178" t="s">
        <v>189</v>
      </c>
      <c r="G590" s="163" t="s">
        <v>190</v>
      </c>
      <c r="H590" s="478" t="s">
        <v>191</v>
      </c>
      <c r="I590" s="479" t="s">
        <v>99</v>
      </c>
      <c r="J590" s="439">
        <v>0</v>
      </c>
      <c r="K590" s="283"/>
      <c r="L590" s="283"/>
      <c r="M590" s="500">
        <v>0</v>
      </c>
      <c r="N590" s="282"/>
      <c r="O590" s="282"/>
      <c r="P590" s="421" t="e">
        <f>ROUND(((M590/J590)*100),0)</f>
        <v>#DIV/0!</v>
      </c>
      <c r="Q590" s="422" t="e">
        <f t="shared" ref="Q590" si="117">IF(P590&lt;=84,"DEFICIENTE",IF(P590&lt;=89,"REGULAR",IF(P590&lt;=94,"BUENO","MUY BUENO")))</f>
        <v>#DIV/0!</v>
      </c>
      <c r="R590" s="398">
        <f>J590</f>
        <v>0</v>
      </c>
      <c r="S590" s="400">
        <f>M590</f>
        <v>0</v>
      </c>
      <c r="T590" s="398" t="e">
        <f>ROUND(((S590/R590)*100),0)</f>
        <v>#DIV/0!</v>
      </c>
      <c r="U590" s="398" t="e">
        <f>IF(T590&lt;=84,"DEFICIENTE",IF(T590&lt;=89,"REGULAR",IF(T590&lt;=94,"BUENO","MUY BUENO")))</f>
        <v>#DIV/0!</v>
      </c>
      <c r="V590" s="13"/>
    </row>
    <row r="591" spans="1:22" ht="36" x14ac:dyDescent="0.25">
      <c r="A591" s="483"/>
      <c r="B591" s="475"/>
      <c r="C591" s="476"/>
      <c r="D591" s="477"/>
      <c r="E591" s="175" t="s">
        <v>192</v>
      </c>
      <c r="F591" s="178" t="s">
        <v>193</v>
      </c>
      <c r="G591" s="163" t="s">
        <v>194</v>
      </c>
      <c r="H591" s="478"/>
      <c r="I591" s="479"/>
      <c r="J591" s="439"/>
      <c r="K591" s="283"/>
      <c r="L591" s="283"/>
      <c r="M591" s="500"/>
      <c r="N591" s="282"/>
      <c r="O591" s="282"/>
      <c r="P591" s="421"/>
      <c r="Q591" s="422"/>
      <c r="R591" s="399"/>
      <c r="S591" s="401"/>
      <c r="T591" s="399"/>
      <c r="U591" s="399"/>
      <c r="V591" s="13"/>
    </row>
    <row r="592" spans="1:22" ht="60" x14ac:dyDescent="0.25">
      <c r="A592" s="483" t="s">
        <v>16</v>
      </c>
      <c r="B592" s="486" t="s">
        <v>195</v>
      </c>
      <c r="C592" s="179" t="s">
        <v>196</v>
      </c>
      <c r="D592" s="180" t="s">
        <v>197</v>
      </c>
      <c r="E592" s="175" t="s">
        <v>198</v>
      </c>
      <c r="F592" s="178" t="s">
        <v>199</v>
      </c>
      <c r="G592" s="181" t="s">
        <v>200</v>
      </c>
      <c r="H592" s="182" t="s">
        <v>100</v>
      </c>
      <c r="I592" s="485" t="s">
        <v>95</v>
      </c>
      <c r="J592" s="256">
        <v>0</v>
      </c>
      <c r="K592" s="279"/>
      <c r="L592" s="279"/>
      <c r="M592" s="248">
        <v>0</v>
      </c>
      <c r="N592" s="280"/>
      <c r="O592" s="280"/>
      <c r="P592" s="213" t="e">
        <f>ROUND(((M592/J592)*100),0)</f>
        <v>#DIV/0!</v>
      </c>
      <c r="Q592" s="164" t="e">
        <f t="shared" ref="Q592:Q595" si="118">IF(P592&lt;=84,"DEFICIENTE",IF(P592&lt;=89,"REGULAR",IF(P592&lt;=94,"BUENO","MUY BUENO")))</f>
        <v>#DIV/0!</v>
      </c>
      <c r="R592" s="398">
        <f>(J592+J593+J594)*40</f>
        <v>0</v>
      </c>
      <c r="S592" s="398">
        <f>(M592+M593+M594)*40</f>
        <v>0</v>
      </c>
      <c r="T592" s="398" t="e">
        <f>ROUND(((S592/R592)*100),0)</f>
        <v>#DIV/0!</v>
      </c>
      <c r="U592" s="398" t="e">
        <f>IF(T592&lt;=84,"DEFICIENTE",IF(T592&lt;=89,"REGULAR",IF(T592&lt;=94,"BUENO","MUY BUENO")))</f>
        <v>#DIV/0!</v>
      </c>
      <c r="V592" s="13"/>
    </row>
    <row r="593" spans="1:22" ht="84" customHeight="1" x14ac:dyDescent="0.25">
      <c r="A593" s="483"/>
      <c r="B593" s="486"/>
      <c r="C593" s="183" t="s">
        <v>201</v>
      </c>
      <c r="D593" s="184" t="s">
        <v>202</v>
      </c>
      <c r="E593" s="175" t="s">
        <v>203</v>
      </c>
      <c r="F593" s="178" t="s">
        <v>204</v>
      </c>
      <c r="G593" s="181" t="s">
        <v>205</v>
      </c>
      <c r="H593" s="185" t="s">
        <v>101</v>
      </c>
      <c r="I593" s="485"/>
      <c r="J593" s="256">
        <v>0</v>
      </c>
      <c r="K593" s="279"/>
      <c r="L593" s="279"/>
      <c r="M593" s="248">
        <v>0</v>
      </c>
      <c r="N593" s="280"/>
      <c r="O593" s="280"/>
      <c r="P593" s="213" t="e">
        <f>ROUND(((M593/J593)*100),0)</f>
        <v>#DIV/0!</v>
      </c>
      <c r="Q593" s="164" t="e">
        <f t="shared" si="118"/>
        <v>#DIV/0!</v>
      </c>
      <c r="R593" s="403"/>
      <c r="S593" s="403"/>
      <c r="T593" s="403"/>
      <c r="U593" s="403"/>
      <c r="V593" s="13"/>
    </row>
    <row r="594" spans="1:22" ht="96" customHeight="1" x14ac:dyDescent="0.25">
      <c r="A594" s="483"/>
      <c r="B594" s="486"/>
      <c r="C594" s="179" t="s">
        <v>206</v>
      </c>
      <c r="D594" s="180" t="s">
        <v>207</v>
      </c>
      <c r="E594" s="175" t="s">
        <v>208</v>
      </c>
      <c r="F594" s="178" t="s">
        <v>209</v>
      </c>
      <c r="G594" s="181" t="s">
        <v>210</v>
      </c>
      <c r="H594" s="186" t="s">
        <v>211</v>
      </c>
      <c r="I594" s="485"/>
      <c r="J594" s="256">
        <v>0</v>
      </c>
      <c r="K594" s="279"/>
      <c r="L594" s="279"/>
      <c r="M594" s="248">
        <v>0</v>
      </c>
      <c r="N594" s="280"/>
      <c r="O594" s="280"/>
      <c r="P594" s="213" t="e">
        <f>ROUND(((M594/J594)*100),0)</f>
        <v>#DIV/0!</v>
      </c>
      <c r="Q594" s="164" t="e">
        <f t="shared" si="118"/>
        <v>#DIV/0!</v>
      </c>
      <c r="R594" s="399"/>
      <c r="S594" s="399"/>
      <c r="T594" s="399"/>
      <c r="U594" s="399"/>
      <c r="V594" s="13"/>
    </row>
    <row r="595" spans="1:22" ht="36" x14ac:dyDescent="0.25">
      <c r="A595" s="483" t="s">
        <v>102</v>
      </c>
      <c r="B595" s="486" t="s">
        <v>212</v>
      </c>
      <c r="C595" s="476" t="s">
        <v>213</v>
      </c>
      <c r="D595" s="477" t="s">
        <v>214</v>
      </c>
      <c r="E595" s="175" t="s">
        <v>215</v>
      </c>
      <c r="F595" s="178" t="s">
        <v>216</v>
      </c>
      <c r="G595" s="163" t="s">
        <v>217</v>
      </c>
      <c r="H595" s="487" t="s">
        <v>103</v>
      </c>
      <c r="I595" s="488" t="s">
        <v>104</v>
      </c>
      <c r="J595" s="433">
        <v>0</v>
      </c>
      <c r="K595" s="279"/>
      <c r="L595" s="279"/>
      <c r="M595" s="418">
        <v>0</v>
      </c>
      <c r="N595" s="280"/>
      <c r="O595" s="280"/>
      <c r="P595" s="421" t="e">
        <f>ROUND(((M595/J595)*100),0)</f>
        <v>#DIV/0!</v>
      </c>
      <c r="Q595" s="422" t="e">
        <f t="shared" si="118"/>
        <v>#DIV/0!</v>
      </c>
      <c r="R595" s="404">
        <f>J595</f>
        <v>0</v>
      </c>
      <c r="S595" s="404">
        <f>M595</f>
        <v>0</v>
      </c>
      <c r="T595" s="404" t="e">
        <f>ROUND(((S595/R595)*100),0)</f>
        <v>#DIV/0!</v>
      </c>
      <c r="U595" s="404" t="e">
        <f>IF(T595&lt;=84,"DEFICIENTE",IF(T595&lt;=89,"REGULAR",IF(T595&lt;=94,"BUENO","MUY BUENO")))</f>
        <v>#DIV/0!</v>
      </c>
      <c r="V595" s="13"/>
    </row>
    <row r="596" spans="1:22" ht="36" x14ac:dyDescent="0.25">
      <c r="A596" s="483"/>
      <c r="B596" s="486"/>
      <c r="C596" s="476"/>
      <c r="D596" s="477"/>
      <c r="E596" s="175" t="s">
        <v>218</v>
      </c>
      <c r="F596" s="178" t="s">
        <v>219</v>
      </c>
      <c r="G596" s="163" t="s">
        <v>220</v>
      </c>
      <c r="H596" s="487"/>
      <c r="I596" s="488"/>
      <c r="J596" s="433"/>
      <c r="K596" s="279"/>
      <c r="L596" s="279"/>
      <c r="M596" s="418"/>
      <c r="N596" s="280"/>
      <c r="O596" s="280"/>
      <c r="P596" s="421"/>
      <c r="Q596" s="422"/>
      <c r="R596" s="405"/>
      <c r="S596" s="405"/>
      <c r="T596" s="405"/>
      <c r="U596" s="405"/>
      <c r="V596" s="13"/>
    </row>
    <row r="597" spans="1:22" ht="76.5" x14ac:dyDescent="0.25">
      <c r="A597" s="483"/>
      <c r="B597" s="486"/>
      <c r="C597" s="179" t="s">
        <v>221</v>
      </c>
      <c r="D597" s="180" t="s">
        <v>222</v>
      </c>
      <c r="E597" s="187" t="s">
        <v>223</v>
      </c>
      <c r="F597" s="178" t="s">
        <v>224</v>
      </c>
      <c r="G597" s="181" t="s">
        <v>225</v>
      </c>
      <c r="H597" s="188" t="s">
        <v>105</v>
      </c>
      <c r="I597" s="488"/>
      <c r="J597" s="256">
        <v>4</v>
      </c>
      <c r="K597" s="279"/>
      <c r="L597" s="279"/>
      <c r="M597" s="248">
        <v>0</v>
      </c>
      <c r="N597" s="280"/>
      <c r="O597" s="280"/>
      <c r="P597" s="213">
        <f>ROUND(((M597/J597)*100),0)</f>
        <v>0</v>
      </c>
      <c r="Q597" s="164" t="str">
        <f t="shared" ref="Q597" si="119">IF(P597&lt;=84,"DEFICIENTE",IF(P597&lt;=89,"REGULAR",IF(P597&lt;=94,"BUENO","MUY BUENO")))</f>
        <v>DEFICIENTE</v>
      </c>
      <c r="R597" s="406"/>
      <c r="S597" s="406"/>
      <c r="T597" s="406"/>
      <c r="U597" s="406"/>
      <c r="V597" s="13"/>
    </row>
    <row r="598" spans="1:22" ht="16.5" x14ac:dyDescent="0.25">
      <c r="A598" s="189" t="s">
        <v>106</v>
      </c>
      <c r="B598" s="190"/>
      <c r="C598" s="191"/>
      <c r="D598" s="192"/>
      <c r="E598" s="193"/>
      <c r="F598" s="194"/>
      <c r="G598" s="195"/>
      <c r="H598" s="195"/>
      <c r="I598" s="196"/>
      <c r="J598" s="256"/>
      <c r="K598" s="279"/>
      <c r="L598" s="279"/>
      <c r="M598" s="164"/>
      <c r="N598" s="281"/>
      <c r="O598" s="281"/>
      <c r="P598" s="165"/>
      <c r="Q598" s="164"/>
      <c r="R598" s="197"/>
      <c r="S598" s="197"/>
      <c r="T598" s="197"/>
      <c r="U598" s="197"/>
      <c r="V598" s="13"/>
    </row>
    <row r="599" spans="1:22" ht="28.5" x14ac:dyDescent="0.25">
      <c r="A599" s="441" t="s">
        <v>226</v>
      </c>
      <c r="B599" s="442" t="s">
        <v>107</v>
      </c>
      <c r="C599" s="198" t="s">
        <v>227</v>
      </c>
      <c r="D599" s="199" t="s">
        <v>108</v>
      </c>
      <c r="E599" s="200" t="s">
        <v>228</v>
      </c>
      <c r="F599" s="201" t="s">
        <v>229</v>
      </c>
      <c r="G599" s="202" t="s">
        <v>94</v>
      </c>
      <c r="H599" s="203" t="s">
        <v>94</v>
      </c>
      <c r="I599" s="443" t="s">
        <v>109</v>
      </c>
      <c r="J599" s="256">
        <v>767</v>
      </c>
      <c r="K599" s="279"/>
      <c r="L599" s="279"/>
      <c r="M599" s="216">
        <v>596</v>
      </c>
      <c r="N599" s="285"/>
      <c r="O599" s="285"/>
      <c r="P599" s="165">
        <f>ROUND(((M599/J599)*100),0)</f>
        <v>78</v>
      </c>
      <c r="Q599" s="164" t="str">
        <f>IF(P599&lt;=84,"DEFICIENTE",IF(P599&lt;=89,"REGULAR",IF(P599&lt;=94,"BUENO","MUY BUENO")))</f>
        <v>DEFICIENTE</v>
      </c>
      <c r="R599" s="204">
        <f>J599</f>
        <v>767</v>
      </c>
      <c r="S599" s="204">
        <f>M599</f>
        <v>596</v>
      </c>
      <c r="T599" s="204">
        <f>ROUND(((S599/R599)*100),0)</f>
        <v>78</v>
      </c>
      <c r="U599" s="204" t="str">
        <f>IF(T599&lt;=84,"DEFICIENTE",IF(T599&lt;=89,"REGULAR",IF(T599&lt;=94,"BUENO","MUY BUENO")))</f>
        <v>DEFICIENTE</v>
      </c>
      <c r="V599" s="13"/>
    </row>
    <row r="600" spans="1:22" x14ac:dyDescent="0.25">
      <c r="A600" s="441"/>
      <c r="B600" s="442"/>
      <c r="C600" s="484" t="s">
        <v>230</v>
      </c>
      <c r="D600" s="492" t="s">
        <v>110</v>
      </c>
      <c r="E600" s="236" t="s">
        <v>231</v>
      </c>
      <c r="F600" s="235" t="s">
        <v>232</v>
      </c>
      <c r="G600" s="205" t="s">
        <v>17</v>
      </c>
      <c r="H600" s="493" t="s">
        <v>111</v>
      </c>
      <c r="I600" s="443"/>
      <c r="J600" s="256">
        <v>2</v>
      </c>
      <c r="K600" s="279"/>
      <c r="L600" s="279"/>
      <c r="M600" s="248">
        <v>1</v>
      </c>
      <c r="N600" s="280"/>
      <c r="O600" s="280"/>
      <c r="P600" s="165">
        <f>ROUND(((M600/J600)*100),0)</f>
        <v>50</v>
      </c>
      <c r="Q600" s="164" t="str">
        <f>IF(P600&lt;=84,"DEFICIENTE",IF(P600&lt;=89,"REGULAR",IF(P600&lt;=94,"BUENO","MUY BUENO")))</f>
        <v>DEFICIENTE</v>
      </c>
      <c r="R600" s="404">
        <f>J600</f>
        <v>2</v>
      </c>
      <c r="S600" s="404">
        <f>M600</f>
        <v>1</v>
      </c>
      <c r="T600" s="404">
        <f>ROUND(((S600/R600)*100),0)</f>
        <v>50</v>
      </c>
      <c r="U600" s="404" t="str">
        <f>IF(T600&lt;=84,"DEFICIENTE",IF(T600&lt;=89,"REGULAR",IF(T600&lt;=94,"BUENO","MUY BUENO")))</f>
        <v>DEFICIENTE</v>
      </c>
      <c r="V600" s="13"/>
    </row>
    <row r="601" spans="1:22" ht="24" x14ac:dyDescent="0.25">
      <c r="A601" s="441"/>
      <c r="B601" s="442"/>
      <c r="C601" s="484"/>
      <c r="D601" s="492"/>
      <c r="E601" s="236" t="s">
        <v>233</v>
      </c>
      <c r="F601" s="235" t="s">
        <v>234</v>
      </c>
      <c r="G601" s="205" t="s">
        <v>17</v>
      </c>
      <c r="H601" s="493"/>
      <c r="I601" s="443"/>
      <c r="J601" s="256">
        <v>1</v>
      </c>
      <c r="K601" s="279"/>
      <c r="L601" s="279"/>
      <c r="M601" s="248">
        <v>0</v>
      </c>
      <c r="N601" s="280"/>
      <c r="O601" s="280"/>
      <c r="P601" s="165">
        <f>ROUND(((M601/J601)*100),0)</f>
        <v>0</v>
      </c>
      <c r="Q601" s="164" t="str">
        <f>IF(P601&lt;=84,"DEFICIENTE",IF(P601&lt;=89,"REGULAR",IF(P601&lt;=94,"BUENO","MUY BUENO")))</f>
        <v>DEFICIENTE</v>
      </c>
      <c r="R601" s="405"/>
      <c r="S601" s="405"/>
      <c r="T601" s="405"/>
      <c r="U601" s="405"/>
      <c r="V601" s="13"/>
    </row>
    <row r="602" spans="1:22" ht="36" x14ac:dyDescent="0.25">
      <c r="A602" s="441"/>
      <c r="B602" s="442"/>
      <c r="C602" s="484"/>
      <c r="D602" s="492"/>
      <c r="E602" s="236" t="s">
        <v>235</v>
      </c>
      <c r="F602" s="235" t="s">
        <v>236</v>
      </c>
      <c r="G602" s="205" t="s">
        <v>17</v>
      </c>
      <c r="H602" s="493"/>
      <c r="I602" s="443"/>
      <c r="J602" s="256">
        <v>1</v>
      </c>
      <c r="K602" s="279"/>
      <c r="L602" s="279"/>
      <c r="M602" s="248">
        <v>0</v>
      </c>
      <c r="N602" s="280"/>
      <c r="O602" s="280"/>
      <c r="P602" s="165">
        <f>ROUND(((M602/J602)*100),0)</f>
        <v>0</v>
      </c>
      <c r="Q602" s="164" t="str">
        <f>IF(P602&lt;=84,"DEFICIENTE",IF(P602&lt;=89,"REGULAR",IF(P602&lt;=94,"BUENO","MUY BUENO")))</f>
        <v>DEFICIENTE</v>
      </c>
      <c r="R602" s="405"/>
      <c r="S602" s="405"/>
      <c r="T602" s="405"/>
      <c r="U602" s="405"/>
      <c r="V602" s="13"/>
    </row>
    <row r="603" spans="1:22" ht="36" x14ac:dyDescent="0.25">
      <c r="A603" s="441"/>
      <c r="B603" s="442"/>
      <c r="C603" s="484"/>
      <c r="D603" s="492"/>
      <c r="E603" s="236" t="s">
        <v>237</v>
      </c>
      <c r="F603" s="235" t="s">
        <v>238</v>
      </c>
      <c r="G603" s="205" t="s">
        <v>17</v>
      </c>
      <c r="H603" s="493"/>
      <c r="I603" s="443"/>
      <c r="J603" s="256">
        <v>0</v>
      </c>
      <c r="K603" s="279"/>
      <c r="L603" s="279"/>
      <c r="M603" s="248">
        <v>0</v>
      </c>
      <c r="N603" s="280"/>
      <c r="O603" s="280"/>
      <c r="P603" s="165" t="e">
        <f>ROUND(((M603/J603)*100),0)</f>
        <v>#DIV/0!</v>
      </c>
      <c r="Q603" s="164" t="e">
        <f>IF(P603&lt;=84,"DEFICIENTE",IF(P603&lt;=89,"REGULAR",IF(P603&lt;=94,"BUENO","MUY BUENO")))</f>
        <v>#DIV/0!</v>
      </c>
      <c r="R603" s="406"/>
      <c r="S603" s="406"/>
      <c r="T603" s="406"/>
      <c r="U603" s="406"/>
      <c r="V603" s="13"/>
    </row>
    <row r="604" spans="1:22" ht="18.75" x14ac:dyDescent="0.25">
      <c r="A604" s="436" t="s">
        <v>123</v>
      </c>
      <c r="B604" s="437"/>
      <c r="C604" s="437"/>
      <c r="D604" s="437"/>
      <c r="E604" s="437"/>
      <c r="F604" s="437"/>
      <c r="G604" s="437"/>
      <c r="H604" s="437"/>
      <c r="I604" s="437"/>
      <c r="J604" s="437"/>
      <c r="K604" s="437"/>
      <c r="L604" s="437"/>
      <c r="M604" s="437"/>
      <c r="N604" s="437"/>
      <c r="O604" s="437"/>
      <c r="P604" s="437"/>
      <c r="Q604" s="437"/>
      <c r="R604" s="437"/>
      <c r="S604" s="437"/>
      <c r="T604" s="437"/>
      <c r="U604" s="438"/>
      <c r="V604" s="13"/>
    </row>
    <row r="605" spans="1:22" x14ac:dyDescent="0.25">
      <c r="A605" s="210" t="s">
        <v>91</v>
      </c>
      <c r="B605" s="207"/>
      <c r="C605" s="207"/>
      <c r="D605" s="207"/>
      <c r="E605" s="207"/>
      <c r="F605" s="207"/>
      <c r="G605" s="207"/>
      <c r="H605" s="207"/>
      <c r="I605" s="207"/>
      <c r="J605" s="207"/>
      <c r="K605" s="207"/>
      <c r="L605" s="207"/>
      <c r="M605" s="207"/>
      <c r="N605" s="207"/>
      <c r="O605" s="207"/>
      <c r="P605" s="207"/>
      <c r="Q605" s="207"/>
      <c r="R605" s="208"/>
      <c r="S605" s="208"/>
      <c r="T605" s="209"/>
      <c r="U605" s="208"/>
      <c r="V605" s="13"/>
    </row>
    <row r="606" spans="1:22" ht="24" x14ac:dyDescent="0.25">
      <c r="A606" s="455" t="s">
        <v>12</v>
      </c>
      <c r="B606" s="456" t="s">
        <v>92</v>
      </c>
      <c r="C606" s="457" t="s">
        <v>150</v>
      </c>
      <c r="D606" s="458" t="s">
        <v>93</v>
      </c>
      <c r="E606" s="161" t="s">
        <v>151</v>
      </c>
      <c r="F606" s="162" t="s">
        <v>152</v>
      </c>
      <c r="G606" s="163" t="s">
        <v>153</v>
      </c>
      <c r="H606" s="459" t="s">
        <v>94</v>
      </c>
      <c r="I606" s="460" t="s">
        <v>95</v>
      </c>
      <c r="J606" s="240">
        <v>40</v>
      </c>
      <c r="K606" s="240"/>
      <c r="L606" s="240"/>
      <c r="M606" s="248">
        <v>45</v>
      </c>
      <c r="N606" s="280"/>
      <c r="O606" s="280"/>
      <c r="P606" s="165">
        <f>ROUND(((M606/J606)*100),0)</f>
        <v>113</v>
      </c>
      <c r="Q606" s="164" t="str">
        <f>IF(P606&lt;=84,"DEFICIENTE",IF(P606&lt;=89,"REGULAR",IF(P606&lt;=94,"BUENO","MUY BUENO")))</f>
        <v>MUY BUENO</v>
      </c>
      <c r="R606" s="407">
        <f>J606</f>
        <v>40</v>
      </c>
      <c r="S606" s="410">
        <f>M606</f>
        <v>45</v>
      </c>
      <c r="T606" s="410">
        <f>ROUND(((S606/R606)*100),0)</f>
        <v>113</v>
      </c>
      <c r="U606" s="410" t="str">
        <f>IF(T606&lt;=84,"DEFICIENTE",IF(T606&lt;=89,"REGULAR",IF(T606&lt;=94,"BUENO","MUY BUENO")))</f>
        <v>MUY BUENO</v>
      </c>
      <c r="V606" s="13"/>
    </row>
    <row r="607" spans="1:22" ht="48" x14ac:dyDescent="0.25">
      <c r="A607" s="455"/>
      <c r="B607" s="456"/>
      <c r="C607" s="457"/>
      <c r="D607" s="458"/>
      <c r="E607" s="166" t="s">
        <v>154</v>
      </c>
      <c r="F607" s="167" t="s">
        <v>142</v>
      </c>
      <c r="G607" s="168" t="s">
        <v>153</v>
      </c>
      <c r="H607" s="459"/>
      <c r="I607" s="460"/>
      <c r="J607" s="169"/>
      <c r="K607" s="277"/>
      <c r="L607" s="277"/>
      <c r="M607" s="170"/>
      <c r="N607" s="170"/>
      <c r="O607" s="170"/>
      <c r="P607" s="171"/>
      <c r="Q607" s="170"/>
      <c r="R607" s="408"/>
      <c r="S607" s="411"/>
      <c r="T607" s="411"/>
      <c r="U607" s="411"/>
      <c r="V607" s="13"/>
    </row>
    <row r="608" spans="1:22" ht="48" x14ac:dyDescent="0.25">
      <c r="A608" s="455"/>
      <c r="B608" s="456"/>
      <c r="C608" s="481" t="s">
        <v>155</v>
      </c>
      <c r="D608" s="489" t="s">
        <v>96</v>
      </c>
      <c r="E608" s="172" t="s">
        <v>143</v>
      </c>
      <c r="F608" s="173" t="s">
        <v>144</v>
      </c>
      <c r="G608" s="174" t="s">
        <v>145</v>
      </c>
      <c r="H608" s="482" t="s">
        <v>94</v>
      </c>
      <c r="I608" s="460"/>
      <c r="J608" s="169"/>
      <c r="K608" s="277"/>
      <c r="L608" s="277"/>
      <c r="M608" s="170"/>
      <c r="N608" s="170"/>
      <c r="O608" s="170"/>
      <c r="P608" s="171"/>
      <c r="Q608" s="170"/>
      <c r="R608" s="408"/>
      <c r="S608" s="411"/>
      <c r="T608" s="411"/>
      <c r="U608" s="411"/>
      <c r="V608" s="13"/>
    </row>
    <row r="609" spans="1:22" ht="36" x14ac:dyDescent="0.25">
      <c r="A609" s="455"/>
      <c r="B609" s="456"/>
      <c r="C609" s="481"/>
      <c r="D609" s="489"/>
      <c r="E609" s="172" t="s">
        <v>146</v>
      </c>
      <c r="F609" s="173" t="s">
        <v>147</v>
      </c>
      <c r="G609" s="174" t="s">
        <v>145</v>
      </c>
      <c r="H609" s="482"/>
      <c r="I609" s="460"/>
      <c r="J609" s="169"/>
      <c r="K609" s="277"/>
      <c r="L609" s="277"/>
      <c r="M609" s="170"/>
      <c r="N609" s="170"/>
      <c r="O609" s="170"/>
      <c r="P609" s="171"/>
      <c r="Q609" s="170"/>
      <c r="R609" s="408"/>
      <c r="S609" s="411"/>
      <c r="T609" s="411"/>
      <c r="U609" s="411"/>
      <c r="V609" s="13"/>
    </row>
    <row r="610" spans="1:22" ht="48" x14ac:dyDescent="0.25">
      <c r="A610" s="455"/>
      <c r="B610" s="456"/>
      <c r="C610" s="481"/>
      <c r="D610" s="489"/>
      <c r="E610" s="175" t="s">
        <v>148</v>
      </c>
      <c r="F610" s="176" t="s">
        <v>149</v>
      </c>
      <c r="G610" s="163" t="s">
        <v>145</v>
      </c>
      <c r="H610" s="482"/>
      <c r="I610" s="460"/>
      <c r="J610" s="239">
        <v>4</v>
      </c>
      <c r="K610" s="279"/>
      <c r="L610" s="279"/>
      <c r="M610" s="248">
        <v>4</v>
      </c>
      <c r="N610" s="280"/>
      <c r="O610" s="280"/>
      <c r="P610" s="165">
        <f>ROUND(((M610/J610)*100),0)</f>
        <v>100</v>
      </c>
      <c r="Q610" s="164" t="str">
        <f>IF(P610&lt;=84,"DEFICIENTE",IF(P610&lt;=89,"REGULAR",IF(P610&lt;=94,"BUENO","MUY BUENO")))</f>
        <v>MUY BUENO</v>
      </c>
      <c r="R610" s="409"/>
      <c r="S610" s="412"/>
      <c r="T610" s="412"/>
      <c r="U610" s="412"/>
      <c r="V610" s="13"/>
    </row>
    <row r="611" spans="1:22" ht="24" x14ac:dyDescent="0.25">
      <c r="A611" s="483" t="s">
        <v>14</v>
      </c>
      <c r="B611" s="456" t="s">
        <v>156</v>
      </c>
      <c r="C611" s="484" t="s">
        <v>157</v>
      </c>
      <c r="D611" s="458" t="s">
        <v>158</v>
      </c>
      <c r="E611" s="175" t="s">
        <v>159</v>
      </c>
      <c r="F611" s="177" t="s">
        <v>160</v>
      </c>
      <c r="G611" s="163" t="s">
        <v>161</v>
      </c>
      <c r="H611" s="459" t="s">
        <v>97</v>
      </c>
      <c r="I611" s="485" t="s">
        <v>98</v>
      </c>
      <c r="J611" s="433">
        <v>3</v>
      </c>
      <c r="K611" s="279"/>
      <c r="L611" s="279"/>
      <c r="M611" s="418">
        <v>0</v>
      </c>
      <c r="N611" s="528"/>
      <c r="O611" s="528"/>
      <c r="P611" s="434">
        <f>ROUND(((M611/J611)*100),0)</f>
        <v>0</v>
      </c>
      <c r="Q611" s="422" t="str">
        <f t="shared" ref="Q611" si="120">IF(P611&lt;=84,"DEFICIENTE",IF(P611&lt;=89,"REGULAR",IF(P611&lt;=94,"BUENO","MUY BUENO")))</f>
        <v>DEFICIENTE</v>
      </c>
      <c r="R611" s="398">
        <f>J611</f>
        <v>3</v>
      </c>
      <c r="S611" s="398">
        <f>M611</f>
        <v>0</v>
      </c>
      <c r="T611" s="400">
        <f>ROUND(((S611/R611)*100),0)</f>
        <v>0</v>
      </c>
      <c r="U611" s="400" t="str">
        <f>IF(T611&lt;=84,"DEFICIENTE",IF(T611&lt;=89,"REGULAR",IF(T611&lt;=94,"BUENO","MUY BUENO")))</f>
        <v>DEFICIENTE</v>
      </c>
      <c r="V611" s="13"/>
    </row>
    <row r="612" spans="1:22" ht="36" x14ac:dyDescent="0.25">
      <c r="A612" s="483"/>
      <c r="B612" s="456"/>
      <c r="C612" s="484"/>
      <c r="D612" s="458"/>
      <c r="E612" s="175" t="s">
        <v>162</v>
      </c>
      <c r="F612" s="177" t="s">
        <v>163</v>
      </c>
      <c r="G612" s="163" t="s">
        <v>164</v>
      </c>
      <c r="H612" s="459"/>
      <c r="I612" s="485"/>
      <c r="J612" s="433"/>
      <c r="K612" s="279"/>
      <c r="L612" s="279"/>
      <c r="M612" s="418"/>
      <c r="N612" s="531"/>
      <c r="O612" s="531"/>
      <c r="P612" s="435"/>
      <c r="Q612" s="422"/>
      <c r="R612" s="403"/>
      <c r="S612" s="403"/>
      <c r="T612" s="402"/>
      <c r="U612" s="402"/>
      <c r="V612" s="13"/>
    </row>
    <row r="613" spans="1:22" ht="36" x14ac:dyDescent="0.25">
      <c r="A613" s="483"/>
      <c r="B613" s="456"/>
      <c r="C613" s="484"/>
      <c r="D613" s="458"/>
      <c r="E613" s="175" t="s">
        <v>165</v>
      </c>
      <c r="F613" s="177" t="s">
        <v>166</v>
      </c>
      <c r="G613" s="163" t="s">
        <v>167</v>
      </c>
      <c r="H613" s="459"/>
      <c r="I613" s="485"/>
      <c r="J613" s="433"/>
      <c r="K613" s="279"/>
      <c r="L613" s="279"/>
      <c r="M613" s="418"/>
      <c r="N613" s="531"/>
      <c r="O613" s="531"/>
      <c r="P613" s="435"/>
      <c r="Q613" s="422"/>
      <c r="R613" s="403"/>
      <c r="S613" s="403"/>
      <c r="T613" s="402"/>
      <c r="U613" s="402"/>
      <c r="V613" s="13"/>
    </row>
    <row r="614" spans="1:22" ht="36" x14ac:dyDescent="0.25">
      <c r="A614" s="483"/>
      <c r="B614" s="456"/>
      <c r="C614" s="481" t="s">
        <v>168</v>
      </c>
      <c r="D614" s="477" t="s">
        <v>169</v>
      </c>
      <c r="E614" s="175" t="s">
        <v>170</v>
      </c>
      <c r="F614" s="177" t="s">
        <v>171</v>
      </c>
      <c r="G614" s="163" t="s">
        <v>172</v>
      </c>
      <c r="H614" s="482" t="s">
        <v>173</v>
      </c>
      <c r="I614" s="485"/>
      <c r="J614" s="433">
        <v>3</v>
      </c>
      <c r="K614" s="279"/>
      <c r="L614" s="279"/>
      <c r="M614" s="418">
        <v>0</v>
      </c>
      <c r="N614" s="280"/>
      <c r="O614" s="280"/>
      <c r="P614" s="421">
        <f>ROUND(((M614/J614)*100),0)</f>
        <v>0</v>
      </c>
      <c r="Q614" s="422" t="str">
        <f t="shared" ref="Q614" si="121">IF(P614&lt;=84,"DEFICIENTE",IF(P614&lt;=89,"REGULAR",IF(P614&lt;=94,"BUENO","MUY BUENO")))</f>
        <v>DEFICIENTE</v>
      </c>
      <c r="R614" s="403"/>
      <c r="S614" s="403"/>
      <c r="T614" s="402"/>
      <c r="U614" s="402"/>
      <c r="V614" s="13"/>
    </row>
    <row r="615" spans="1:22" ht="48" x14ac:dyDescent="0.25">
      <c r="A615" s="483"/>
      <c r="B615" s="456"/>
      <c r="C615" s="481"/>
      <c r="D615" s="477"/>
      <c r="E615" s="175" t="s">
        <v>174</v>
      </c>
      <c r="F615" s="177" t="s">
        <v>175</v>
      </c>
      <c r="G615" s="163" t="s">
        <v>176</v>
      </c>
      <c r="H615" s="482"/>
      <c r="I615" s="485"/>
      <c r="J615" s="433"/>
      <c r="K615" s="279"/>
      <c r="L615" s="279"/>
      <c r="M615" s="418"/>
      <c r="N615" s="280"/>
      <c r="O615" s="280"/>
      <c r="P615" s="421"/>
      <c r="Q615" s="422"/>
      <c r="R615" s="403"/>
      <c r="S615" s="403"/>
      <c r="T615" s="402"/>
      <c r="U615" s="402"/>
      <c r="V615" s="13"/>
    </row>
    <row r="616" spans="1:22" ht="60" x14ac:dyDescent="0.25">
      <c r="A616" s="483"/>
      <c r="B616" s="456"/>
      <c r="C616" s="457" t="s">
        <v>177</v>
      </c>
      <c r="D616" s="480" t="s">
        <v>178</v>
      </c>
      <c r="E616" s="175" t="s">
        <v>179</v>
      </c>
      <c r="F616" s="177" t="s">
        <v>180</v>
      </c>
      <c r="G616" s="163" t="s">
        <v>176</v>
      </c>
      <c r="H616" s="459" t="s">
        <v>181</v>
      </c>
      <c r="I616" s="485"/>
      <c r="J616" s="433">
        <v>0</v>
      </c>
      <c r="K616" s="279"/>
      <c r="L616" s="279"/>
      <c r="M616" s="440">
        <v>0</v>
      </c>
      <c r="N616" s="285"/>
      <c r="O616" s="285"/>
      <c r="P616" s="421" t="e">
        <f>ROUND(((M616/J616)*100),0)</f>
        <v>#DIV/0!</v>
      </c>
      <c r="Q616" s="422" t="e">
        <f t="shared" ref="Q616" si="122">IF(P616&lt;=84,"DEFICIENTE",IF(P616&lt;=89,"REGULAR",IF(P616&lt;=94,"BUENO","MUY BUENO")))</f>
        <v>#DIV/0!</v>
      </c>
      <c r="R616" s="403"/>
      <c r="S616" s="403"/>
      <c r="T616" s="402"/>
      <c r="U616" s="402"/>
      <c r="V616" s="13"/>
    </row>
    <row r="617" spans="1:22" ht="36" x14ac:dyDescent="0.25">
      <c r="A617" s="483"/>
      <c r="B617" s="456"/>
      <c r="C617" s="457"/>
      <c r="D617" s="480"/>
      <c r="E617" s="175" t="s">
        <v>182</v>
      </c>
      <c r="F617" s="177" t="s">
        <v>183</v>
      </c>
      <c r="G617" s="163" t="s">
        <v>184</v>
      </c>
      <c r="H617" s="459"/>
      <c r="I617" s="485"/>
      <c r="J617" s="433"/>
      <c r="K617" s="279"/>
      <c r="L617" s="279"/>
      <c r="M617" s="440"/>
      <c r="N617" s="285"/>
      <c r="O617" s="285"/>
      <c r="P617" s="421"/>
      <c r="Q617" s="422"/>
      <c r="R617" s="399"/>
      <c r="S617" s="399"/>
      <c r="T617" s="401"/>
      <c r="U617" s="401"/>
      <c r="V617" s="13"/>
    </row>
    <row r="618" spans="1:22" ht="60" x14ac:dyDescent="0.25">
      <c r="A618" s="483" t="s">
        <v>15</v>
      </c>
      <c r="B618" s="475" t="s">
        <v>185</v>
      </c>
      <c r="C618" s="476" t="s">
        <v>186</v>
      </c>
      <c r="D618" s="477" t="s">
        <v>187</v>
      </c>
      <c r="E618" s="175" t="s">
        <v>188</v>
      </c>
      <c r="F618" s="178" t="s">
        <v>189</v>
      </c>
      <c r="G618" s="163" t="s">
        <v>190</v>
      </c>
      <c r="H618" s="478" t="s">
        <v>191</v>
      </c>
      <c r="I618" s="479" t="s">
        <v>99</v>
      </c>
      <c r="J618" s="433">
        <v>1</v>
      </c>
      <c r="K618" s="279"/>
      <c r="L618" s="279"/>
      <c r="M618" s="440">
        <v>0</v>
      </c>
      <c r="N618" s="285"/>
      <c r="O618" s="285"/>
      <c r="P618" s="421">
        <f>ROUND(((M618/J618)*100),0)</f>
        <v>0</v>
      </c>
      <c r="Q618" s="422" t="str">
        <f t="shared" ref="Q618" si="123">IF(P618&lt;=84,"DEFICIENTE",IF(P618&lt;=89,"REGULAR",IF(P618&lt;=94,"BUENO","MUY BUENO")))</f>
        <v>DEFICIENTE</v>
      </c>
      <c r="R618" s="398">
        <f>J618</f>
        <v>1</v>
      </c>
      <c r="S618" s="400">
        <f>M618</f>
        <v>0</v>
      </c>
      <c r="T618" s="398">
        <f>ROUND(((S618/R618)*100),0)</f>
        <v>0</v>
      </c>
      <c r="U618" s="398" t="str">
        <f>IF(T618&lt;=84,"DEFICIENTE",IF(T618&lt;=89,"REGULAR",IF(T618&lt;=94,"BUENO","MUY BUENO")))</f>
        <v>DEFICIENTE</v>
      </c>
      <c r="V618" s="13"/>
    </row>
    <row r="619" spans="1:22" ht="36" x14ac:dyDescent="0.25">
      <c r="A619" s="483"/>
      <c r="B619" s="475"/>
      <c r="C619" s="476"/>
      <c r="D619" s="477"/>
      <c r="E619" s="175" t="s">
        <v>192</v>
      </c>
      <c r="F619" s="178" t="s">
        <v>193</v>
      </c>
      <c r="G619" s="163" t="s">
        <v>194</v>
      </c>
      <c r="H619" s="478"/>
      <c r="I619" s="479"/>
      <c r="J619" s="433"/>
      <c r="K619" s="279"/>
      <c r="L619" s="279"/>
      <c r="M619" s="440"/>
      <c r="N619" s="285"/>
      <c r="O619" s="285"/>
      <c r="P619" s="421"/>
      <c r="Q619" s="422"/>
      <c r="R619" s="399"/>
      <c r="S619" s="401"/>
      <c r="T619" s="399"/>
      <c r="U619" s="399"/>
      <c r="V619" s="13"/>
    </row>
    <row r="620" spans="1:22" ht="60" x14ac:dyDescent="0.25">
      <c r="A620" s="483" t="s">
        <v>16</v>
      </c>
      <c r="B620" s="486" t="s">
        <v>195</v>
      </c>
      <c r="C620" s="179" t="s">
        <v>196</v>
      </c>
      <c r="D620" s="180" t="s">
        <v>197</v>
      </c>
      <c r="E620" s="175" t="s">
        <v>198</v>
      </c>
      <c r="F620" s="178" t="s">
        <v>199</v>
      </c>
      <c r="G620" s="181" t="s">
        <v>200</v>
      </c>
      <c r="H620" s="182" t="s">
        <v>100</v>
      </c>
      <c r="I620" s="485" t="s">
        <v>95</v>
      </c>
      <c r="J620" s="256">
        <v>2</v>
      </c>
      <c r="K620" s="279"/>
      <c r="L620" s="279"/>
      <c r="M620" s="248">
        <v>0</v>
      </c>
      <c r="N620" s="280"/>
      <c r="O620" s="280"/>
      <c r="P620" s="213">
        <f>ROUND(((M620/J620)*100),0)</f>
        <v>0</v>
      </c>
      <c r="Q620" s="164" t="str">
        <f t="shared" ref="Q620:Q623" si="124">IF(P620&lt;=84,"DEFICIENTE",IF(P620&lt;=89,"REGULAR",IF(P620&lt;=94,"BUENO","MUY BUENO")))</f>
        <v>DEFICIENTE</v>
      </c>
      <c r="R620" s="398">
        <f>(J620+J621+J622)*40</f>
        <v>160</v>
      </c>
      <c r="S620" s="398">
        <f>(M620+M621+M622)*40</f>
        <v>0</v>
      </c>
      <c r="T620" s="398">
        <f>ROUND(((S620/R620)*100),0)</f>
        <v>0</v>
      </c>
      <c r="U620" s="398" t="str">
        <f>IF(T620&lt;=84,"DEFICIENTE",IF(T620&lt;=89,"REGULAR",IF(T620&lt;=94,"BUENO","MUY BUENO")))</f>
        <v>DEFICIENTE</v>
      </c>
      <c r="V620" s="13"/>
    </row>
    <row r="621" spans="1:22" ht="84" customHeight="1" x14ac:dyDescent="0.25">
      <c r="A621" s="483"/>
      <c r="B621" s="486"/>
      <c r="C621" s="183" t="s">
        <v>201</v>
      </c>
      <c r="D621" s="184" t="s">
        <v>202</v>
      </c>
      <c r="E621" s="175" t="s">
        <v>203</v>
      </c>
      <c r="F621" s="178" t="s">
        <v>204</v>
      </c>
      <c r="G621" s="181" t="s">
        <v>205</v>
      </c>
      <c r="H621" s="185" t="s">
        <v>101</v>
      </c>
      <c r="I621" s="485"/>
      <c r="J621" s="256">
        <v>2</v>
      </c>
      <c r="K621" s="279"/>
      <c r="L621" s="279"/>
      <c r="M621" s="248">
        <v>0</v>
      </c>
      <c r="N621" s="280"/>
      <c r="O621" s="280"/>
      <c r="P621" s="213">
        <f>ROUND(((M621/J621)*100),0)</f>
        <v>0</v>
      </c>
      <c r="Q621" s="164" t="str">
        <f t="shared" si="124"/>
        <v>DEFICIENTE</v>
      </c>
      <c r="R621" s="403"/>
      <c r="S621" s="403"/>
      <c r="T621" s="403"/>
      <c r="U621" s="403"/>
      <c r="V621" s="13"/>
    </row>
    <row r="622" spans="1:22" ht="96" customHeight="1" x14ac:dyDescent="0.25">
      <c r="A622" s="483"/>
      <c r="B622" s="486"/>
      <c r="C622" s="179" t="s">
        <v>206</v>
      </c>
      <c r="D622" s="180" t="s">
        <v>207</v>
      </c>
      <c r="E622" s="175" t="s">
        <v>208</v>
      </c>
      <c r="F622" s="178" t="s">
        <v>209</v>
      </c>
      <c r="G622" s="181" t="s">
        <v>210</v>
      </c>
      <c r="H622" s="186" t="s">
        <v>211</v>
      </c>
      <c r="I622" s="485"/>
      <c r="J622" s="256">
        <v>0</v>
      </c>
      <c r="K622" s="279"/>
      <c r="L622" s="279"/>
      <c r="M622" s="248">
        <v>0</v>
      </c>
      <c r="N622" s="280"/>
      <c r="O622" s="280"/>
      <c r="P622" s="213" t="e">
        <f>ROUND(((M622/J622)*100),0)</f>
        <v>#DIV/0!</v>
      </c>
      <c r="Q622" s="164" t="e">
        <f t="shared" si="124"/>
        <v>#DIV/0!</v>
      </c>
      <c r="R622" s="399"/>
      <c r="S622" s="399"/>
      <c r="T622" s="399"/>
      <c r="U622" s="399"/>
      <c r="V622" s="13"/>
    </row>
    <row r="623" spans="1:22" ht="36" x14ac:dyDescent="0.25">
      <c r="A623" s="483" t="s">
        <v>102</v>
      </c>
      <c r="B623" s="486" t="s">
        <v>212</v>
      </c>
      <c r="C623" s="476" t="s">
        <v>213</v>
      </c>
      <c r="D623" s="477" t="s">
        <v>214</v>
      </c>
      <c r="E623" s="175" t="s">
        <v>215</v>
      </c>
      <c r="F623" s="178" t="s">
        <v>216</v>
      </c>
      <c r="G623" s="163" t="s">
        <v>217</v>
      </c>
      <c r="H623" s="487" t="s">
        <v>103</v>
      </c>
      <c r="I623" s="488" t="s">
        <v>104</v>
      </c>
      <c r="J623" s="439">
        <v>0</v>
      </c>
      <c r="K623" s="283"/>
      <c r="L623" s="283"/>
      <c r="M623" s="500">
        <v>0</v>
      </c>
      <c r="N623" s="282"/>
      <c r="O623" s="282"/>
      <c r="P623" s="421" t="e">
        <f>ROUND(((M623/J623)*100),0)</f>
        <v>#DIV/0!</v>
      </c>
      <c r="Q623" s="422" t="e">
        <f t="shared" si="124"/>
        <v>#DIV/0!</v>
      </c>
      <c r="R623" s="404">
        <f>J623</f>
        <v>0</v>
      </c>
      <c r="S623" s="404">
        <f>M623</f>
        <v>0</v>
      </c>
      <c r="T623" s="404" t="e">
        <f>ROUND(((S623/R623)*100),0)</f>
        <v>#DIV/0!</v>
      </c>
      <c r="U623" s="404" t="e">
        <f>IF(T623&lt;=84,"DEFICIENTE",IF(T623&lt;=89,"REGULAR",IF(T623&lt;=94,"BUENO","MUY BUENO")))</f>
        <v>#DIV/0!</v>
      </c>
      <c r="V623" s="13"/>
    </row>
    <row r="624" spans="1:22" ht="36" x14ac:dyDescent="0.25">
      <c r="A624" s="483"/>
      <c r="B624" s="486"/>
      <c r="C624" s="476"/>
      <c r="D624" s="477"/>
      <c r="E624" s="175" t="s">
        <v>218</v>
      </c>
      <c r="F624" s="178" t="s">
        <v>219</v>
      </c>
      <c r="G624" s="163" t="s">
        <v>220</v>
      </c>
      <c r="H624" s="487"/>
      <c r="I624" s="488"/>
      <c r="J624" s="439"/>
      <c r="K624" s="283"/>
      <c r="L624" s="283"/>
      <c r="M624" s="500"/>
      <c r="N624" s="282"/>
      <c r="O624" s="282"/>
      <c r="P624" s="421"/>
      <c r="Q624" s="422"/>
      <c r="R624" s="405"/>
      <c r="S624" s="405"/>
      <c r="T624" s="405"/>
      <c r="U624" s="405"/>
      <c r="V624" s="13"/>
    </row>
    <row r="625" spans="1:22" ht="76.5" x14ac:dyDescent="0.25">
      <c r="A625" s="483"/>
      <c r="B625" s="486"/>
      <c r="C625" s="179" t="s">
        <v>221</v>
      </c>
      <c r="D625" s="180" t="s">
        <v>222</v>
      </c>
      <c r="E625" s="187" t="s">
        <v>223</v>
      </c>
      <c r="F625" s="178" t="s">
        <v>224</v>
      </c>
      <c r="G625" s="181" t="s">
        <v>225</v>
      </c>
      <c r="H625" s="188" t="s">
        <v>105</v>
      </c>
      <c r="I625" s="488"/>
      <c r="J625" s="256">
        <v>2</v>
      </c>
      <c r="K625" s="279"/>
      <c r="L625" s="279"/>
      <c r="M625" s="248">
        <v>0</v>
      </c>
      <c r="N625" s="280"/>
      <c r="O625" s="280"/>
      <c r="P625" s="213">
        <f>ROUND(((M625/J625)*100),0)</f>
        <v>0</v>
      </c>
      <c r="Q625" s="164" t="str">
        <f t="shared" ref="Q625" si="125">IF(P625&lt;=84,"DEFICIENTE",IF(P625&lt;=89,"REGULAR",IF(P625&lt;=94,"BUENO","MUY BUENO")))</f>
        <v>DEFICIENTE</v>
      </c>
      <c r="R625" s="406"/>
      <c r="S625" s="406"/>
      <c r="T625" s="406"/>
      <c r="U625" s="406"/>
      <c r="V625" s="13"/>
    </row>
    <row r="626" spans="1:22" ht="16.5" x14ac:dyDescent="0.25">
      <c r="A626" s="189" t="s">
        <v>106</v>
      </c>
      <c r="B626" s="190"/>
      <c r="C626" s="191"/>
      <c r="D626" s="192"/>
      <c r="E626" s="193"/>
      <c r="F626" s="194"/>
      <c r="G626" s="195"/>
      <c r="H626" s="195"/>
      <c r="I626" s="196"/>
      <c r="J626" s="169"/>
      <c r="K626" s="277"/>
      <c r="L626" s="277"/>
      <c r="M626" s="164"/>
      <c r="N626" s="281"/>
      <c r="O626" s="281"/>
      <c r="P626" s="165"/>
      <c r="Q626" s="164"/>
      <c r="R626" s="197"/>
      <c r="S626" s="197"/>
      <c r="T626" s="197"/>
      <c r="U626" s="197"/>
      <c r="V626" s="13"/>
    </row>
    <row r="627" spans="1:22" ht="28.5" x14ac:dyDescent="0.25">
      <c r="A627" s="441" t="s">
        <v>226</v>
      </c>
      <c r="B627" s="442" t="s">
        <v>107</v>
      </c>
      <c r="C627" s="198" t="s">
        <v>227</v>
      </c>
      <c r="D627" s="199" t="s">
        <v>108</v>
      </c>
      <c r="E627" s="200" t="s">
        <v>228</v>
      </c>
      <c r="F627" s="201" t="s">
        <v>229</v>
      </c>
      <c r="G627" s="202" t="s">
        <v>94</v>
      </c>
      <c r="H627" s="203" t="s">
        <v>94</v>
      </c>
      <c r="I627" s="443" t="s">
        <v>109</v>
      </c>
      <c r="J627" s="239">
        <v>240</v>
      </c>
      <c r="K627" s="279"/>
      <c r="L627" s="279"/>
      <c r="M627" s="248">
        <v>248</v>
      </c>
      <c r="N627" s="280"/>
      <c r="O627" s="280"/>
      <c r="P627" s="165">
        <f>ROUND(((M627/J627)*100),0)</f>
        <v>103</v>
      </c>
      <c r="Q627" s="164" t="str">
        <f>IF(P627&lt;=84,"DEFICIENTE",IF(P627&lt;=89,"REGULAR",IF(P627&lt;=94,"BUENO","MUY BUENO")))</f>
        <v>MUY BUENO</v>
      </c>
      <c r="R627" s="204">
        <f>J627</f>
        <v>240</v>
      </c>
      <c r="S627" s="204">
        <f>M627</f>
        <v>248</v>
      </c>
      <c r="T627" s="204">
        <f>ROUND(((S627/R627)*100),0)</f>
        <v>103</v>
      </c>
      <c r="U627" s="204" t="str">
        <f>IF(T627&lt;=84,"DEFICIENTE",IF(T627&lt;=89,"REGULAR",IF(T627&lt;=94,"BUENO","MUY BUENO")))</f>
        <v>MUY BUENO</v>
      </c>
      <c r="V627" s="13"/>
    </row>
    <row r="628" spans="1:22" x14ac:dyDescent="0.25">
      <c r="A628" s="441"/>
      <c r="B628" s="442"/>
      <c r="C628" s="484" t="s">
        <v>230</v>
      </c>
      <c r="D628" s="492" t="s">
        <v>110</v>
      </c>
      <c r="E628" s="236" t="s">
        <v>231</v>
      </c>
      <c r="F628" s="235" t="s">
        <v>232</v>
      </c>
      <c r="G628" s="205" t="s">
        <v>17</v>
      </c>
      <c r="H628" s="493" t="s">
        <v>111</v>
      </c>
      <c r="I628" s="443"/>
      <c r="J628" s="239">
        <v>4</v>
      </c>
      <c r="K628" s="279"/>
      <c r="L628" s="279"/>
      <c r="M628" s="248">
        <v>3</v>
      </c>
      <c r="N628" s="280"/>
      <c r="O628" s="280"/>
      <c r="P628" s="165">
        <f>ROUND(((M628/J628)*100),0)</f>
        <v>75</v>
      </c>
      <c r="Q628" s="164" t="str">
        <f>IF(P628&lt;=84,"DEFICIENTE",IF(P628&lt;=89,"REGULAR",IF(P628&lt;=94,"BUENO","MUY BUENO")))</f>
        <v>DEFICIENTE</v>
      </c>
      <c r="R628" s="404">
        <f>J628</f>
        <v>4</v>
      </c>
      <c r="S628" s="404">
        <f>M628</f>
        <v>3</v>
      </c>
      <c r="T628" s="404">
        <f>ROUND(((S628/R628)*100),0)</f>
        <v>75</v>
      </c>
      <c r="U628" s="404" t="str">
        <f>IF(T628&lt;=84,"DEFICIENTE",IF(T628&lt;=89,"REGULAR",IF(T628&lt;=94,"BUENO","MUY BUENO")))</f>
        <v>DEFICIENTE</v>
      </c>
      <c r="V628" s="13"/>
    </row>
    <row r="629" spans="1:22" ht="24" x14ac:dyDescent="0.25">
      <c r="A629" s="441"/>
      <c r="B629" s="442"/>
      <c r="C629" s="484"/>
      <c r="D629" s="492"/>
      <c r="E629" s="236" t="s">
        <v>233</v>
      </c>
      <c r="F629" s="235" t="s">
        <v>234</v>
      </c>
      <c r="G629" s="205" t="s">
        <v>17</v>
      </c>
      <c r="H629" s="493"/>
      <c r="I629" s="443"/>
      <c r="J629" s="239">
        <v>3</v>
      </c>
      <c r="K629" s="279"/>
      <c r="L629" s="279"/>
      <c r="M629" s="248">
        <v>2</v>
      </c>
      <c r="N629" s="280"/>
      <c r="O629" s="280"/>
      <c r="P629" s="165">
        <f>ROUND(((M629/J629)*100),0)</f>
        <v>67</v>
      </c>
      <c r="Q629" s="164" t="str">
        <f>IF(P629&lt;=84,"DEFICIENTE",IF(P629&lt;=89,"REGULAR",IF(P629&lt;=94,"BUENO","MUY BUENO")))</f>
        <v>DEFICIENTE</v>
      </c>
      <c r="R629" s="405"/>
      <c r="S629" s="405"/>
      <c r="T629" s="405"/>
      <c r="U629" s="405"/>
      <c r="V629" s="13"/>
    </row>
    <row r="630" spans="1:22" ht="36" x14ac:dyDescent="0.25">
      <c r="A630" s="441"/>
      <c r="B630" s="442"/>
      <c r="C630" s="484"/>
      <c r="D630" s="492"/>
      <c r="E630" s="236" t="s">
        <v>235</v>
      </c>
      <c r="F630" s="235" t="s">
        <v>236</v>
      </c>
      <c r="G630" s="205" t="s">
        <v>17</v>
      </c>
      <c r="H630" s="493"/>
      <c r="I630" s="443"/>
      <c r="J630" s="239">
        <v>1</v>
      </c>
      <c r="K630" s="279"/>
      <c r="L630" s="279"/>
      <c r="M630" s="248">
        <v>1</v>
      </c>
      <c r="N630" s="280"/>
      <c r="O630" s="280"/>
      <c r="P630" s="165">
        <f>ROUND(((M630/J630)*100),0)</f>
        <v>100</v>
      </c>
      <c r="Q630" s="164" t="str">
        <f>IF(P630&lt;=84,"DEFICIENTE",IF(P630&lt;=89,"REGULAR",IF(P630&lt;=94,"BUENO","MUY BUENO")))</f>
        <v>MUY BUENO</v>
      </c>
      <c r="R630" s="405"/>
      <c r="S630" s="405"/>
      <c r="T630" s="405"/>
      <c r="U630" s="405"/>
      <c r="V630" s="13"/>
    </row>
    <row r="631" spans="1:22" ht="36" x14ac:dyDescent="0.25">
      <c r="A631" s="441"/>
      <c r="B631" s="442"/>
      <c r="C631" s="484"/>
      <c r="D631" s="492"/>
      <c r="E631" s="236" t="s">
        <v>237</v>
      </c>
      <c r="F631" s="235" t="s">
        <v>238</v>
      </c>
      <c r="G631" s="205" t="s">
        <v>17</v>
      </c>
      <c r="H631" s="493"/>
      <c r="I631" s="443"/>
      <c r="J631" s="239">
        <v>1</v>
      </c>
      <c r="K631" s="279"/>
      <c r="L631" s="279"/>
      <c r="M631" s="248">
        <v>1</v>
      </c>
      <c r="N631" s="280"/>
      <c r="O631" s="280"/>
      <c r="P631" s="165">
        <f>ROUND(((M631/J631)*100),0)</f>
        <v>100</v>
      </c>
      <c r="Q631" s="164" t="str">
        <f>IF(P631&lt;=84,"DEFICIENTE",IF(P631&lt;=89,"REGULAR",IF(P631&lt;=94,"BUENO","MUY BUENO")))</f>
        <v>MUY BUENO</v>
      </c>
      <c r="R631" s="406"/>
      <c r="S631" s="406"/>
      <c r="T631" s="406"/>
      <c r="U631" s="406"/>
      <c r="V631" s="13"/>
    </row>
    <row r="632" spans="1:22" ht="18.75" x14ac:dyDescent="0.25">
      <c r="A632" s="436" t="s">
        <v>124</v>
      </c>
      <c r="B632" s="437"/>
      <c r="C632" s="437"/>
      <c r="D632" s="437"/>
      <c r="E632" s="437"/>
      <c r="F632" s="437"/>
      <c r="G632" s="437"/>
      <c r="H632" s="437"/>
      <c r="I632" s="437"/>
      <c r="J632" s="437"/>
      <c r="K632" s="437"/>
      <c r="L632" s="437"/>
      <c r="M632" s="437"/>
      <c r="N632" s="437"/>
      <c r="O632" s="437"/>
      <c r="P632" s="437"/>
      <c r="Q632" s="437"/>
      <c r="R632" s="437"/>
      <c r="S632" s="437"/>
      <c r="T632" s="437"/>
      <c r="U632" s="438"/>
      <c r="V632" s="13"/>
    </row>
    <row r="633" spans="1:22" x14ac:dyDescent="0.25">
      <c r="A633" s="210" t="s">
        <v>91</v>
      </c>
      <c r="B633" s="207"/>
      <c r="C633" s="207"/>
      <c r="D633" s="207"/>
      <c r="E633" s="207"/>
      <c r="F633" s="207"/>
      <c r="G633" s="207"/>
      <c r="H633" s="207"/>
      <c r="I633" s="207"/>
      <c r="J633" s="207"/>
      <c r="K633" s="207"/>
      <c r="L633" s="207"/>
      <c r="M633" s="207"/>
      <c r="N633" s="207"/>
      <c r="O633" s="207"/>
      <c r="P633" s="207"/>
      <c r="Q633" s="207"/>
      <c r="R633" s="208"/>
      <c r="S633" s="208"/>
      <c r="T633" s="209"/>
      <c r="U633" s="208"/>
      <c r="V633" s="13"/>
    </row>
    <row r="634" spans="1:22" ht="24" x14ac:dyDescent="0.25">
      <c r="A634" s="455" t="s">
        <v>12</v>
      </c>
      <c r="B634" s="456" t="s">
        <v>92</v>
      </c>
      <c r="C634" s="457" t="s">
        <v>150</v>
      </c>
      <c r="D634" s="458" t="s">
        <v>93</v>
      </c>
      <c r="E634" s="161" t="s">
        <v>151</v>
      </c>
      <c r="F634" s="162" t="s">
        <v>152</v>
      </c>
      <c r="G634" s="163" t="s">
        <v>153</v>
      </c>
      <c r="H634" s="459" t="s">
        <v>94</v>
      </c>
      <c r="I634" s="460" t="s">
        <v>95</v>
      </c>
      <c r="J634" s="240">
        <v>30</v>
      </c>
      <c r="K634" s="240"/>
      <c r="L634" s="240"/>
      <c r="M634" s="248">
        <v>26</v>
      </c>
      <c r="N634" s="280"/>
      <c r="O634" s="280"/>
      <c r="P634" s="165">
        <f>ROUND(((M634/J634)*100),0)</f>
        <v>87</v>
      </c>
      <c r="Q634" s="164" t="str">
        <f>IF(P634&lt;=84,"DEFICIENTE",IF(P634&lt;=89,"REGULAR",IF(P634&lt;=94,"BUENO","MUY BUENO")))</f>
        <v>REGULAR</v>
      </c>
      <c r="R634" s="407">
        <f>J634</f>
        <v>30</v>
      </c>
      <c r="S634" s="410">
        <f>M634</f>
        <v>26</v>
      </c>
      <c r="T634" s="410">
        <f>ROUND(((S634/R634)*100),0)</f>
        <v>87</v>
      </c>
      <c r="U634" s="410" t="str">
        <f>IF(T634&lt;=84,"DEFICIENTE",IF(T634&lt;=89,"REGULAR",IF(T634&lt;=94,"BUENO","MUY BUENO")))</f>
        <v>REGULAR</v>
      </c>
      <c r="V634" s="13"/>
    </row>
    <row r="635" spans="1:22" ht="48" x14ac:dyDescent="0.25">
      <c r="A635" s="455"/>
      <c r="B635" s="456"/>
      <c r="C635" s="457"/>
      <c r="D635" s="458"/>
      <c r="E635" s="166" t="s">
        <v>154</v>
      </c>
      <c r="F635" s="167" t="s">
        <v>142</v>
      </c>
      <c r="G635" s="168" t="s">
        <v>153</v>
      </c>
      <c r="H635" s="459"/>
      <c r="I635" s="460"/>
      <c r="J635" s="169"/>
      <c r="K635" s="277"/>
      <c r="L635" s="277"/>
      <c r="M635" s="170"/>
      <c r="N635" s="170"/>
      <c r="O635" s="170"/>
      <c r="P635" s="171"/>
      <c r="Q635" s="170"/>
      <c r="R635" s="408"/>
      <c r="S635" s="411"/>
      <c r="T635" s="411"/>
      <c r="U635" s="411"/>
      <c r="V635" s="13"/>
    </row>
    <row r="636" spans="1:22" ht="48" x14ac:dyDescent="0.25">
      <c r="A636" s="455"/>
      <c r="B636" s="456"/>
      <c r="C636" s="481" t="s">
        <v>155</v>
      </c>
      <c r="D636" s="489" t="s">
        <v>96</v>
      </c>
      <c r="E636" s="172" t="s">
        <v>143</v>
      </c>
      <c r="F636" s="173" t="s">
        <v>144</v>
      </c>
      <c r="G636" s="174" t="s">
        <v>145</v>
      </c>
      <c r="H636" s="482" t="s">
        <v>94</v>
      </c>
      <c r="I636" s="460"/>
      <c r="J636" s="169"/>
      <c r="K636" s="277"/>
      <c r="L636" s="277"/>
      <c r="M636" s="170"/>
      <c r="N636" s="170"/>
      <c r="O636" s="170"/>
      <c r="P636" s="171"/>
      <c r="Q636" s="170"/>
      <c r="R636" s="408"/>
      <c r="S636" s="411"/>
      <c r="T636" s="411"/>
      <c r="U636" s="411"/>
      <c r="V636" s="13"/>
    </row>
    <row r="637" spans="1:22" ht="36" x14ac:dyDescent="0.25">
      <c r="A637" s="455"/>
      <c r="B637" s="456"/>
      <c r="C637" s="481"/>
      <c r="D637" s="489"/>
      <c r="E637" s="172" t="s">
        <v>146</v>
      </c>
      <c r="F637" s="173" t="s">
        <v>147</v>
      </c>
      <c r="G637" s="174" t="s">
        <v>145</v>
      </c>
      <c r="H637" s="482"/>
      <c r="I637" s="460"/>
      <c r="J637" s="169"/>
      <c r="K637" s="277"/>
      <c r="L637" s="277"/>
      <c r="M637" s="170"/>
      <c r="N637" s="170"/>
      <c r="O637" s="170"/>
      <c r="P637" s="171"/>
      <c r="Q637" s="170"/>
      <c r="R637" s="408"/>
      <c r="S637" s="411"/>
      <c r="T637" s="411"/>
      <c r="U637" s="411"/>
      <c r="V637" s="13"/>
    </row>
    <row r="638" spans="1:22" ht="48" x14ac:dyDescent="0.25">
      <c r="A638" s="455"/>
      <c r="B638" s="456"/>
      <c r="C638" s="481"/>
      <c r="D638" s="489"/>
      <c r="E638" s="175" t="s">
        <v>148</v>
      </c>
      <c r="F638" s="176" t="s">
        <v>149</v>
      </c>
      <c r="G638" s="163" t="s">
        <v>145</v>
      </c>
      <c r="H638" s="482"/>
      <c r="I638" s="460"/>
      <c r="J638" s="239">
        <v>3</v>
      </c>
      <c r="K638" s="279"/>
      <c r="L638" s="279"/>
      <c r="M638" s="248">
        <v>0</v>
      </c>
      <c r="N638" s="280"/>
      <c r="O638" s="280"/>
      <c r="P638" s="165">
        <f>ROUND(((M638/J638)*100),0)</f>
        <v>0</v>
      </c>
      <c r="Q638" s="164" t="str">
        <f>IF(P638&lt;=84,"DEFICIENTE",IF(P638&lt;=89,"REGULAR",IF(P638&lt;=94,"BUENO","MUY BUENO")))</f>
        <v>DEFICIENTE</v>
      </c>
      <c r="R638" s="409"/>
      <c r="S638" s="412"/>
      <c r="T638" s="412"/>
      <c r="U638" s="412"/>
      <c r="V638" s="13"/>
    </row>
    <row r="639" spans="1:22" ht="24" x14ac:dyDescent="0.25">
      <c r="A639" s="483" t="s">
        <v>14</v>
      </c>
      <c r="B639" s="456" t="s">
        <v>156</v>
      </c>
      <c r="C639" s="484" t="s">
        <v>157</v>
      </c>
      <c r="D639" s="458" t="s">
        <v>158</v>
      </c>
      <c r="E639" s="175" t="s">
        <v>159</v>
      </c>
      <c r="F639" s="177" t="s">
        <v>160</v>
      </c>
      <c r="G639" s="163" t="s">
        <v>161</v>
      </c>
      <c r="H639" s="459" t="s">
        <v>97</v>
      </c>
      <c r="I639" s="485" t="s">
        <v>98</v>
      </c>
      <c r="J639" s="433">
        <v>4</v>
      </c>
      <c r="K639" s="279"/>
      <c r="L639" s="279"/>
      <c r="M639" s="418">
        <v>0</v>
      </c>
      <c r="N639" s="528"/>
      <c r="O639" s="528"/>
      <c r="P639" s="434">
        <f>ROUND(((M639/J639)*100),0)</f>
        <v>0</v>
      </c>
      <c r="Q639" s="422" t="str">
        <f t="shared" ref="Q639" si="126">IF(P639&lt;=84,"DEFICIENTE",IF(P639&lt;=89,"REGULAR",IF(P639&lt;=94,"BUENO","MUY BUENO")))</f>
        <v>DEFICIENTE</v>
      </c>
      <c r="R639" s="398">
        <f>J639</f>
        <v>4</v>
      </c>
      <c r="S639" s="398">
        <f>M639</f>
        <v>0</v>
      </c>
      <c r="T639" s="400">
        <f>ROUND(((S639/R639)*100),0)</f>
        <v>0</v>
      </c>
      <c r="U639" s="400" t="str">
        <f>IF(T639&lt;=84,"DEFICIENTE",IF(T639&lt;=89,"REGULAR",IF(T639&lt;=94,"BUENO","MUY BUENO")))</f>
        <v>DEFICIENTE</v>
      </c>
      <c r="V639" s="13"/>
    </row>
    <row r="640" spans="1:22" ht="36" x14ac:dyDescent="0.25">
      <c r="A640" s="483"/>
      <c r="B640" s="456"/>
      <c r="C640" s="484"/>
      <c r="D640" s="458"/>
      <c r="E640" s="175" t="s">
        <v>162</v>
      </c>
      <c r="F640" s="177" t="s">
        <v>163</v>
      </c>
      <c r="G640" s="163" t="s">
        <v>164</v>
      </c>
      <c r="H640" s="459"/>
      <c r="I640" s="485"/>
      <c r="J640" s="433"/>
      <c r="K640" s="279"/>
      <c r="L640" s="279"/>
      <c r="M640" s="418"/>
      <c r="N640" s="531"/>
      <c r="O640" s="531"/>
      <c r="P640" s="435"/>
      <c r="Q640" s="422"/>
      <c r="R640" s="403"/>
      <c r="S640" s="403"/>
      <c r="T640" s="402"/>
      <c r="U640" s="402"/>
      <c r="V640" s="13"/>
    </row>
    <row r="641" spans="1:22" ht="36" x14ac:dyDescent="0.25">
      <c r="A641" s="483"/>
      <c r="B641" s="456"/>
      <c r="C641" s="484"/>
      <c r="D641" s="458"/>
      <c r="E641" s="175" t="s">
        <v>165</v>
      </c>
      <c r="F641" s="177" t="s">
        <v>166</v>
      </c>
      <c r="G641" s="163" t="s">
        <v>167</v>
      </c>
      <c r="H641" s="459"/>
      <c r="I641" s="485"/>
      <c r="J641" s="433"/>
      <c r="K641" s="279"/>
      <c r="L641" s="279"/>
      <c r="M641" s="418"/>
      <c r="N641" s="531"/>
      <c r="O641" s="531"/>
      <c r="P641" s="435"/>
      <c r="Q641" s="422"/>
      <c r="R641" s="403"/>
      <c r="S641" s="403"/>
      <c r="T641" s="402"/>
      <c r="U641" s="402"/>
      <c r="V641" s="13"/>
    </row>
    <row r="642" spans="1:22" ht="36" x14ac:dyDescent="0.25">
      <c r="A642" s="483"/>
      <c r="B642" s="456"/>
      <c r="C642" s="481" t="s">
        <v>168</v>
      </c>
      <c r="D642" s="477" t="s">
        <v>169</v>
      </c>
      <c r="E642" s="175" t="s">
        <v>170</v>
      </c>
      <c r="F642" s="177" t="s">
        <v>171</v>
      </c>
      <c r="G642" s="163" t="s">
        <v>172</v>
      </c>
      <c r="H642" s="482" t="s">
        <v>173</v>
      </c>
      <c r="I642" s="485"/>
      <c r="J642" s="433">
        <v>4</v>
      </c>
      <c r="K642" s="279"/>
      <c r="L642" s="279"/>
      <c r="M642" s="418">
        <v>0</v>
      </c>
      <c r="N642" s="280"/>
      <c r="O642" s="280"/>
      <c r="P642" s="421">
        <f>ROUND(((M642/J642)*100),0)</f>
        <v>0</v>
      </c>
      <c r="Q642" s="422" t="str">
        <f t="shared" ref="Q642" si="127">IF(P642&lt;=84,"DEFICIENTE",IF(P642&lt;=89,"REGULAR",IF(P642&lt;=94,"BUENO","MUY BUENO")))</f>
        <v>DEFICIENTE</v>
      </c>
      <c r="R642" s="403"/>
      <c r="S642" s="403"/>
      <c r="T642" s="402"/>
      <c r="U642" s="402"/>
      <c r="V642" s="13"/>
    </row>
    <row r="643" spans="1:22" ht="48" x14ac:dyDescent="0.25">
      <c r="A643" s="483"/>
      <c r="B643" s="456"/>
      <c r="C643" s="481"/>
      <c r="D643" s="477"/>
      <c r="E643" s="175" t="s">
        <v>174</v>
      </c>
      <c r="F643" s="177" t="s">
        <v>175</v>
      </c>
      <c r="G643" s="163" t="s">
        <v>176</v>
      </c>
      <c r="H643" s="482"/>
      <c r="I643" s="485"/>
      <c r="J643" s="433"/>
      <c r="K643" s="279"/>
      <c r="L643" s="279"/>
      <c r="M643" s="418"/>
      <c r="N643" s="280"/>
      <c r="O643" s="280"/>
      <c r="P643" s="421"/>
      <c r="Q643" s="422"/>
      <c r="R643" s="403"/>
      <c r="S643" s="403"/>
      <c r="T643" s="402"/>
      <c r="U643" s="402"/>
      <c r="V643" s="13"/>
    </row>
    <row r="644" spans="1:22" ht="60" x14ac:dyDescent="0.25">
      <c r="A644" s="483"/>
      <c r="B644" s="456"/>
      <c r="C644" s="457" t="s">
        <v>177</v>
      </c>
      <c r="D644" s="480" t="s">
        <v>178</v>
      </c>
      <c r="E644" s="175" t="s">
        <v>179</v>
      </c>
      <c r="F644" s="177" t="s">
        <v>180</v>
      </c>
      <c r="G644" s="163" t="s">
        <v>176</v>
      </c>
      <c r="H644" s="459" t="s">
        <v>181</v>
      </c>
      <c r="I644" s="485"/>
      <c r="J644" s="433">
        <v>0</v>
      </c>
      <c r="K644" s="279"/>
      <c r="L644" s="279"/>
      <c r="M644" s="418">
        <v>0</v>
      </c>
      <c r="N644" s="280"/>
      <c r="O644" s="280"/>
      <c r="P644" s="421" t="e">
        <f>ROUND(((M644/J644)*100),0)</f>
        <v>#DIV/0!</v>
      </c>
      <c r="Q644" s="422" t="e">
        <f t="shared" ref="Q644" si="128">IF(P644&lt;=84,"DEFICIENTE",IF(P644&lt;=89,"REGULAR",IF(P644&lt;=94,"BUENO","MUY BUENO")))</f>
        <v>#DIV/0!</v>
      </c>
      <c r="R644" s="403"/>
      <c r="S644" s="403"/>
      <c r="T644" s="402"/>
      <c r="U644" s="402"/>
      <c r="V644" s="13"/>
    </row>
    <row r="645" spans="1:22" ht="36" x14ac:dyDescent="0.25">
      <c r="A645" s="483"/>
      <c r="B645" s="456"/>
      <c r="C645" s="457"/>
      <c r="D645" s="480"/>
      <c r="E645" s="175" t="s">
        <v>182</v>
      </c>
      <c r="F645" s="177" t="s">
        <v>183</v>
      </c>
      <c r="G645" s="163" t="s">
        <v>184</v>
      </c>
      <c r="H645" s="459"/>
      <c r="I645" s="485"/>
      <c r="J645" s="433"/>
      <c r="K645" s="279"/>
      <c r="L645" s="279"/>
      <c r="M645" s="418"/>
      <c r="N645" s="280"/>
      <c r="O645" s="280"/>
      <c r="P645" s="421"/>
      <c r="Q645" s="422"/>
      <c r="R645" s="399"/>
      <c r="S645" s="399"/>
      <c r="T645" s="401"/>
      <c r="U645" s="401"/>
      <c r="V645" s="13"/>
    </row>
    <row r="646" spans="1:22" ht="60" x14ac:dyDescent="0.25">
      <c r="A646" s="483" t="s">
        <v>15</v>
      </c>
      <c r="B646" s="475" t="s">
        <v>185</v>
      </c>
      <c r="C646" s="476" t="s">
        <v>186</v>
      </c>
      <c r="D646" s="477" t="s">
        <v>187</v>
      </c>
      <c r="E646" s="175" t="s">
        <v>188</v>
      </c>
      <c r="F646" s="178" t="s">
        <v>189</v>
      </c>
      <c r="G646" s="163" t="s">
        <v>190</v>
      </c>
      <c r="H646" s="478" t="s">
        <v>191</v>
      </c>
      <c r="I646" s="479" t="s">
        <v>99</v>
      </c>
      <c r="J646" s="433">
        <v>1</v>
      </c>
      <c r="K646" s="279"/>
      <c r="L646" s="279"/>
      <c r="M646" s="418">
        <v>1</v>
      </c>
      <c r="N646" s="280"/>
      <c r="O646" s="280"/>
      <c r="P646" s="421">
        <f>ROUND(((M646/J646)*100),0)</f>
        <v>100</v>
      </c>
      <c r="Q646" s="422" t="str">
        <f t="shared" ref="Q646" si="129">IF(P646&lt;=84,"DEFICIENTE",IF(P646&lt;=89,"REGULAR",IF(P646&lt;=94,"BUENO","MUY BUENO")))</f>
        <v>MUY BUENO</v>
      </c>
      <c r="R646" s="398">
        <f>J646</f>
        <v>1</v>
      </c>
      <c r="S646" s="400">
        <f>M646</f>
        <v>1</v>
      </c>
      <c r="T646" s="398">
        <f>ROUND(((S646/R646)*100),0)</f>
        <v>100</v>
      </c>
      <c r="U646" s="398" t="str">
        <f>IF(T646&lt;=84,"DEFICIENTE",IF(T646&lt;=89,"REGULAR",IF(T646&lt;=94,"BUENO","MUY BUENO")))</f>
        <v>MUY BUENO</v>
      </c>
      <c r="V646" s="13"/>
    </row>
    <row r="647" spans="1:22" ht="36" x14ac:dyDescent="0.25">
      <c r="A647" s="483"/>
      <c r="B647" s="475"/>
      <c r="C647" s="476"/>
      <c r="D647" s="477"/>
      <c r="E647" s="175" t="s">
        <v>192</v>
      </c>
      <c r="F647" s="178" t="s">
        <v>193</v>
      </c>
      <c r="G647" s="163" t="s">
        <v>194</v>
      </c>
      <c r="H647" s="478"/>
      <c r="I647" s="479"/>
      <c r="J647" s="433"/>
      <c r="K647" s="279"/>
      <c r="L647" s="279"/>
      <c r="M647" s="418"/>
      <c r="N647" s="280"/>
      <c r="O647" s="280"/>
      <c r="P647" s="421"/>
      <c r="Q647" s="422"/>
      <c r="R647" s="399"/>
      <c r="S647" s="401"/>
      <c r="T647" s="399"/>
      <c r="U647" s="399"/>
      <c r="V647" s="13"/>
    </row>
    <row r="648" spans="1:22" ht="60" x14ac:dyDescent="0.25">
      <c r="A648" s="483" t="s">
        <v>16</v>
      </c>
      <c r="B648" s="486" t="s">
        <v>195</v>
      </c>
      <c r="C648" s="179" t="s">
        <v>196</v>
      </c>
      <c r="D648" s="180" t="s">
        <v>197</v>
      </c>
      <c r="E648" s="175" t="s">
        <v>198</v>
      </c>
      <c r="F648" s="178" t="s">
        <v>199</v>
      </c>
      <c r="G648" s="181" t="s">
        <v>200</v>
      </c>
      <c r="H648" s="182" t="s">
        <v>100</v>
      </c>
      <c r="I648" s="485" t="s">
        <v>95</v>
      </c>
      <c r="J648" s="256">
        <v>1</v>
      </c>
      <c r="K648" s="279"/>
      <c r="L648" s="279"/>
      <c r="M648" s="248">
        <v>0</v>
      </c>
      <c r="N648" s="280"/>
      <c r="O648" s="280"/>
      <c r="P648" s="213">
        <f>ROUND(((M648/J648)*100),0)</f>
        <v>0</v>
      </c>
      <c r="Q648" s="164" t="str">
        <f t="shared" ref="Q648:Q651" si="130">IF(P648&lt;=84,"DEFICIENTE",IF(P648&lt;=89,"REGULAR",IF(P648&lt;=94,"BUENO","MUY BUENO")))</f>
        <v>DEFICIENTE</v>
      </c>
      <c r="R648" s="398">
        <f>(J648+J649+J650)*40</f>
        <v>80</v>
      </c>
      <c r="S648" s="398">
        <f>(M648+M649+M650)*40</f>
        <v>0</v>
      </c>
      <c r="T648" s="398">
        <f>ROUND(((S648/R648)*100),0)</f>
        <v>0</v>
      </c>
      <c r="U648" s="398" t="str">
        <f>IF(T648&lt;=84,"DEFICIENTE",IF(T648&lt;=89,"REGULAR",IF(T648&lt;=94,"BUENO","MUY BUENO")))</f>
        <v>DEFICIENTE</v>
      </c>
      <c r="V648" s="13"/>
    </row>
    <row r="649" spans="1:22" ht="84" customHeight="1" x14ac:dyDescent="0.25">
      <c r="A649" s="483"/>
      <c r="B649" s="486"/>
      <c r="C649" s="183" t="s">
        <v>201</v>
      </c>
      <c r="D649" s="184" t="s">
        <v>202</v>
      </c>
      <c r="E649" s="175" t="s">
        <v>203</v>
      </c>
      <c r="F649" s="178" t="s">
        <v>204</v>
      </c>
      <c r="G649" s="181" t="s">
        <v>205</v>
      </c>
      <c r="H649" s="185" t="s">
        <v>101</v>
      </c>
      <c r="I649" s="485"/>
      <c r="J649" s="256">
        <v>1</v>
      </c>
      <c r="K649" s="279"/>
      <c r="L649" s="279"/>
      <c r="M649" s="248">
        <v>0</v>
      </c>
      <c r="N649" s="280"/>
      <c r="O649" s="280"/>
      <c r="P649" s="213">
        <f>ROUND(((M649/J649)*100),0)</f>
        <v>0</v>
      </c>
      <c r="Q649" s="164" t="str">
        <f t="shared" si="130"/>
        <v>DEFICIENTE</v>
      </c>
      <c r="R649" s="403"/>
      <c r="S649" s="403"/>
      <c r="T649" s="403"/>
      <c r="U649" s="403"/>
      <c r="V649" s="13"/>
    </row>
    <row r="650" spans="1:22" ht="96" customHeight="1" x14ac:dyDescent="0.25">
      <c r="A650" s="483"/>
      <c r="B650" s="486"/>
      <c r="C650" s="179" t="s">
        <v>206</v>
      </c>
      <c r="D650" s="180" t="s">
        <v>207</v>
      </c>
      <c r="E650" s="175" t="s">
        <v>208</v>
      </c>
      <c r="F650" s="178" t="s">
        <v>209</v>
      </c>
      <c r="G650" s="181" t="s">
        <v>210</v>
      </c>
      <c r="H650" s="186" t="s">
        <v>211</v>
      </c>
      <c r="I650" s="485"/>
      <c r="J650" s="256">
        <v>0</v>
      </c>
      <c r="K650" s="279"/>
      <c r="L650" s="279"/>
      <c r="M650" s="248">
        <v>0</v>
      </c>
      <c r="N650" s="280"/>
      <c r="O650" s="280"/>
      <c r="P650" s="213" t="e">
        <f>ROUND(((M650/J650)*100),0)</f>
        <v>#DIV/0!</v>
      </c>
      <c r="Q650" s="164" t="e">
        <f t="shared" si="130"/>
        <v>#DIV/0!</v>
      </c>
      <c r="R650" s="399"/>
      <c r="S650" s="399"/>
      <c r="T650" s="399"/>
      <c r="U650" s="399"/>
      <c r="V650" s="13"/>
    </row>
    <row r="651" spans="1:22" ht="36" x14ac:dyDescent="0.25">
      <c r="A651" s="483" t="s">
        <v>102</v>
      </c>
      <c r="B651" s="486" t="s">
        <v>212</v>
      </c>
      <c r="C651" s="476" t="s">
        <v>213</v>
      </c>
      <c r="D651" s="477" t="s">
        <v>214</v>
      </c>
      <c r="E651" s="175" t="s">
        <v>215</v>
      </c>
      <c r="F651" s="178" t="s">
        <v>216</v>
      </c>
      <c r="G651" s="163" t="s">
        <v>217</v>
      </c>
      <c r="H651" s="487" t="s">
        <v>103</v>
      </c>
      <c r="I651" s="488" t="s">
        <v>104</v>
      </c>
      <c r="J651" s="433">
        <v>0</v>
      </c>
      <c r="K651" s="279"/>
      <c r="L651" s="279"/>
      <c r="M651" s="418">
        <v>0</v>
      </c>
      <c r="N651" s="280"/>
      <c r="O651" s="280"/>
      <c r="P651" s="421" t="e">
        <f>ROUND(((M651/J651)*100),0)</f>
        <v>#DIV/0!</v>
      </c>
      <c r="Q651" s="422" t="e">
        <f t="shared" si="130"/>
        <v>#DIV/0!</v>
      </c>
      <c r="R651" s="404">
        <f>J651</f>
        <v>0</v>
      </c>
      <c r="S651" s="404">
        <f>M651</f>
        <v>0</v>
      </c>
      <c r="T651" s="404" t="e">
        <f>ROUND(((S651/R651)*100),0)</f>
        <v>#DIV/0!</v>
      </c>
      <c r="U651" s="404" t="e">
        <f>IF(T651&lt;=84,"DEFICIENTE",IF(T651&lt;=89,"REGULAR",IF(T651&lt;=94,"BUENO","MUY BUENO")))</f>
        <v>#DIV/0!</v>
      </c>
      <c r="V651" s="13"/>
    </row>
    <row r="652" spans="1:22" ht="36" x14ac:dyDescent="0.25">
      <c r="A652" s="483"/>
      <c r="B652" s="486"/>
      <c r="C652" s="476"/>
      <c r="D652" s="477"/>
      <c r="E652" s="175" t="s">
        <v>218</v>
      </c>
      <c r="F652" s="178" t="s">
        <v>219</v>
      </c>
      <c r="G652" s="163" t="s">
        <v>220</v>
      </c>
      <c r="H652" s="487"/>
      <c r="I652" s="488"/>
      <c r="J652" s="433"/>
      <c r="K652" s="279"/>
      <c r="L652" s="279"/>
      <c r="M652" s="418"/>
      <c r="N652" s="280"/>
      <c r="O652" s="280"/>
      <c r="P652" s="421"/>
      <c r="Q652" s="422"/>
      <c r="R652" s="405"/>
      <c r="S652" s="405"/>
      <c r="T652" s="405"/>
      <c r="U652" s="405"/>
      <c r="V652" s="13"/>
    </row>
    <row r="653" spans="1:22" ht="76.5" x14ac:dyDescent="0.25">
      <c r="A653" s="483"/>
      <c r="B653" s="486"/>
      <c r="C653" s="179" t="s">
        <v>221</v>
      </c>
      <c r="D653" s="180" t="s">
        <v>222</v>
      </c>
      <c r="E653" s="187" t="s">
        <v>223</v>
      </c>
      <c r="F653" s="178" t="s">
        <v>224</v>
      </c>
      <c r="G653" s="181" t="s">
        <v>225</v>
      </c>
      <c r="H653" s="188" t="s">
        <v>105</v>
      </c>
      <c r="I653" s="488"/>
      <c r="J653" s="256">
        <v>7</v>
      </c>
      <c r="K653" s="279"/>
      <c r="L653" s="279"/>
      <c r="M653" s="248">
        <v>0</v>
      </c>
      <c r="N653" s="280"/>
      <c r="O653" s="280"/>
      <c r="P653" s="213">
        <f>ROUND(((M653/J653)*100),0)</f>
        <v>0</v>
      </c>
      <c r="Q653" s="164" t="str">
        <f t="shared" ref="Q653" si="131">IF(P653&lt;=84,"DEFICIENTE",IF(P653&lt;=89,"REGULAR",IF(P653&lt;=94,"BUENO","MUY BUENO")))</f>
        <v>DEFICIENTE</v>
      </c>
      <c r="R653" s="406"/>
      <c r="S653" s="406"/>
      <c r="T653" s="406"/>
      <c r="U653" s="406"/>
      <c r="V653" s="13"/>
    </row>
    <row r="654" spans="1:22" ht="16.5" x14ac:dyDescent="0.25">
      <c r="A654" s="189" t="s">
        <v>106</v>
      </c>
      <c r="B654" s="190"/>
      <c r="C654" s="191"/>
      <c r="D654" s="192"/>
      <c r="E654" s="193"/>
      <c r="F654" s="194"/>
      <c r="G654" s="195"/>
      <c r="H654" s="195"/>
      <c r="I654" s="196"/>
      <c r="J654" s="169"/>
      <c r="K654" s="277"/>
      <c r="L654" s="277"/>
      <c r="M654" s="164"/>
      <c r="N654" s="281"/>
      <c r="O654" s="281"/>
      <c r="P654" s="165"/>
      <c r="Q654" s="164"/>
      <c r="R654" s="197"/>
      <c r="S654" s="197"/>
      <c r="T654" s="197"/>
      <c r="U654" s="197"/>
      <c r="V654" s="13"/>
    </row>
    <row r="655" spans="1:22" ht="28.5" x14ac:dyDescent="0.25">
      <c r="A655" s="441" t="s">
        <v>226</v>
      </c>
      <c r="B655" s="442" t="s">
        <v>107</v>
      </c>
      <c r="C655" s="198" t="s">
        <v>227</v>
      </c>
      <c r="D655" s="199" t="s">
        <v>108</v>
      </c>
      <c r="E655" s="200" t="s">
        <v>228</v>
      </c>
      <c r="F655" s="201" t="s">
        <v>229</v>
      </c>
      <c r="G655" s="202" t="s">
        <v>94</v>
      </c>
      <c r="H655" s="203" t="s">
        <v>94</v>
      </c>
      <c r="I655" s="443" t="s">
        <v>109</v>
      </c>
      <c r="J655" s="239">
        <v>110</v>
      </c>
      <c r="K655" s="279"/>
      <c r="L655" s="279"/>
      <c r="M655" s="248">
        <v>120</v>
      </c>
      <c r="N655" s="280"/>
      <c r="O655" s="280"/>
      <c r="P655" s="165">
        <f>ROUND(((M655/J655)*100),0)</f>
        <v>109</v>
      </c>
      <c r="Q655" s="164" t="str">
        <f>IF(P655&lt;=84,"DEFICIENTE",IF(P655&lt;=89,"REGULAR",IF(P655&lt;=94,"BUENO","MUY BUENO")))</f>
        <v>MUY BUENO</v>
      </c>
      <c r="R655" s="204">
        <f>J655</f>
        <v>110</v>
      </c>
      <c r="S655" s="204">
        <f>M655</f>
        <v>120</v>
      </c>
      <c r="T655" s="204">
        <f>ROUND(((S655/R655)*100),0)</f>
        <v>109</v>
      </c>
      <c r="U655" s="204" t="str">
        <f>IF(T655&lt;=84,"DEFICIENTE",IF(T655&lt;=89,"REGULAR",IF(T655&lt;=94,"BUENO","MUY BUENO")))</f>
        <v>MUY BUENO</v>
      </c>
      <c r="V655" s="13"/>
    </row>
    <row r="656" spans="1:22" x14ac:dyDescent="0.25">
      <c r="A656" s="441"/>
      <c r="B656" s="442"/>
      <c r="C656" s="484" t="s">
        <v>230</v>
      </c>
      <c r="D656" s="492" t="s">
        <v>110</v>
      </c>
      <c r="E656" s="236" t="s">
        <v>231</v>
      </c>
      <c r="F656" s="235" t="s">
        <v>232</v>
      </c>
      <c r="G656" s="205" t="s">
        <v>17</v>
      </c>
      <c r="H656" s="493" t="s">
        <v>111</v>
      </c>
      <c r="I656" s="443"/>
      <c r="J656" s="239">
        <v>5</v>
      </c>
      <c r="K656" s="279"/>
      <c r="L656" s="279"/>
      <c r="M656" s="248">
        <v>0</v>
      </c>
      <c r="N656" s="280"/>
      <c r="O656" s="280"/>
      <c r="P656" s="165">
        <f>ROUND(((M656/J656)*100),0)</f>
        <v>0</v>
      </c>
      <c r="Q656" s="164" t="str">
        <f>IF(P656&lt;=84,"DEFICIENTE",IF(P656&lt;=89,"REGULAR",IF(P656&lt;=94,"BUENO","MUY BUENO")))</f>
        <v>DEFICIENTE</v>
      </c>
      <c r="R656" s="404">
        <f>J656</f>
        <v>5</v>
      </c>
      <c r="S656" s="404">
        <f>M656</f>
        <v>0</v>
      </c>
      <c r="T656" s="404">
        <f>ROUND(((S656/R656)*100),0)</f>
        <v>0</v>
      </c>
      <c r="U656" s="404" t="str">
        <f>IF(T656&lt;=84,"DEFICIENTE",IF(T656&lt;=89,"REGULAR",IF(T656&lt;=94,"BUENO","MUY BUENO")))</f>
        <v>DEFICIENTE</v>
      </c>
      <c r="V656" s="13"/>
    </row>
    <row r="657" spans="1:22" ht="24" x14ac:dyDescent="0.25">
      <c r="A657" s="441"/>
      <c r="B657" s="442"/>
      <c r="C657" s="484"/>
      <c r="D657" s="492"/>
      <c r="E657" s="236" t="s">
        <v>233</v>
      </c>
      <c r="F657" s="235" t="s">
        <v>234</v>
      </c>
      <c r="G657" s="205" t="s">
        <v>17</v>
      </c>
      <c r="H657" s="493"/>
      <c r="I657" s="443"/>
      <c r="J657" s="239">
        <v>1</v>
      </c>
      <c r="K657" s="279"/>
      <c r="L657" s="279"/>
      <c r="M657" s="248">
        <v>0</v>
      </c>
      <c r="N657" s="280"/>
      <c r="O657" s="280"/>
      <c r="P657" s="165">
        <f>ROUND(((M657/J657)*100),0)</f>
        <v>0</v>
      </c>
      <c r="Q657" s="164" t="str">
        <f>IF(P657&lt;=84,"DEFICIENTE",IF(P657&lt;=89,"REGULAR",IF(P657&lt;=94,"BUENO","MUY BUENO")))</f>
        <v>DEFICIENTE</v>
      </c>
      <c r="R657" s="405"/>
      <c r="S657" s="405"/>
      <c r="T657" s="405"/>
      <c r="U657" s="405"/>
      <c r="V657" s="13"/>
    </row>
    <row r="658" spans="1:22" ht="36" x14ac:dyDescent="0.25">
      <c r="A658" s="441"/>
      <c r="B658" s="442"/>
      <c r="C658" s="484"/>
      <c r="D658" s="492"/>
      <c r="E658" s="236" t="s">
        <v>235</v>
      </c>
      <c r="F658" s="235" t="s">
        <v>236</v>
      </c>
      <c r="G658" s="205" t="s">
        <v>17</v>
      </c>
      <c r="H658" s="493"/>
      <c r="I658" s="443"/>
      <c r="J658" s="239">
        <v>1</v>
      </c>
      <c r="K658" s="279"/>
      <c r="L658" s="279"/>
      <c r="M658" s="248">
        <v>0</v>
      </c>
      <c r="N658" s="280"/>
      <c r="O658" s="280"/>
      <c r="P658" s="165">
        <f>ROUND(((M658/J658)*100),0)</f>
        <v>0</v>
      </c>
      <c r="Q658" s="164" t="str">
        <f>IF(P658&lt;=84,"DEFICIENTE",IF(P658&lt;=89,"REGULAR",IF(P658&lt;=94,"BUENO","MUY BUENO")))</f>
        <v>DEFICIENTE</v>
      </c>
      <c r="R658" s="405"/>
      <c r="S658" s="405"/>
      <c r="T658" s="405"/>
      <c r="U658" s="405"/>
      <c r="V658" s="13"/>
    </row>
    <row r="659" spans="1:22" ht="36" x14ac:dyDescent="0.25">
      <c r="A659" s="441"/>
      <c r="B659" s="442"/>
      <c r="C659" s="484"/>
      <c r="D659" s="492"/>
      <c r="E659" s="236" t="s">
        <v>237</v>
      </c>
      <c r="F659" s="235" t="s">
        <v>238</v>
      </c>
      <c r="G659" s="205" t="s">
        <v>17</v>
      </c>
      <c r="H659" s="493"/>
      <c r="I659" s="443"/>
      <c r="J659" s="239">
        <v>0</v>
      </c>
      <c r="K659" s="279"/>
      <c r="L659" s="279"/>
      <c r="M659" s="248">
        <v>0</v>
      </c>
      <c r="N659" s="280"/>
      <c r="O659" s="280"/>
      <c r="P659" s="165" t="e">
        <f>ROUND(((M659/J659)*100),0)</f>
        <v>#DIV/0!</v>
      </c>
      <c r="Q659" s="164" t="e">
        <f>IF(P659&lt;=84,"DEFICIENTE",IF(P659&lt;=89,"REGULAR",IF(P659&lt;=94,"BUENO","MUY BUENO")))</f>
        <v>#DIV/0!</v>
      </c>
      <c r="R659" s="406"/>
      <c r="S659" s="406"/>
      <c r="T659" s="406"/>
      <c r="U659" s="406"/>
      <c r="V659" s="13"/>
    </row>
    <row r="660" spans="1:22" ht="18.75" x14ac:dyDescent="0.25">
      <c r="A660" s="436" t="s">
        <v>125</v>
      </c>
      <c r="B660" s="437"/>
      <c r="C660" s="437"/>
      <c r="D660" s="437"/>
      <c r="E660" s="437"/>
      <c r="F660" s="437"/>
      <c r="G660" s="437"/>
      <c r="H660" s="437"/>
      <c r="I660" s="437"/>
      <c r="J660" s="437"/>
      <c r="K660" s="437"/>
      <c r="L660" s="437"/>
      <c r="M660" s="437"/>
      <c r="N660" s="437"/>
      <c r="O660" s="437"/>
      <c r="P660" s="437"/>
      <c r="Q660" s="437"/>
      <c r="R660" s="437"/>
      <c r="S660" s="437"/>
      <c r="T660" s="437"/>
      <c r="U660" s="438"/>
      <c r="V660" s="13"/>
    </row>
    <row r="661" spans="1:22" x14ac:dyDescent="0.25">
      <c r="A661" s="210" t="s">
        <v>91</v>
      </c>
      <c r="B661" s="207"/>
      <c r="C661" s="207"/>
      <c r="D661" s="207"/>
      <c r="E661" s="207"/>
      <c r="F661" s="207"/>
      <c r="G661" s="207"/>
      <c r="H661" s="207"/>
      <c r="I661" s="207"/>
      <c r="J661" s="207"/>
      <c r="K661" s="207"/>
      <c r="L661" s="207"/>
      <c r="M661" s="252"/>
      <c r="N661" s="252"/>
      <c r="O661" s="252"/>
      <c r="P661" s="207"/>
      <c r="Q661" s="207"/>
      <c r="R661" s="208"/>
      <c r="S661" s="208"/>
      <c r="T661" s="209"/>
      <c r="U661" s="208"/>
      <c r="V661" s="13"/>
    </row>
    <row r="662" spans="1:22" ht="24" x14ac:dyDescent="0.25">
      <c r="A662" s="455" t="s">
        <v>12</v>
      </c>
      <c r="B662" s="456" t="s">
        <v>92</v>
      </c>
      <c r="C662" s="457" t="s">
        <v>150</v>
      </c>
      <c r="D662" s="458" t="s">
        <v>93</v>
      </c>
      <c r="E662" s="161" t="s">
        <v>151</v>
      </c>
      <c r="F662" s="162" t="s">
        <v>152</v>
      </c>
      <c r="G662" s="163" t="s">
        <v>153</v>
      </c>
      <c r="H662" s="459" t="s">
        <v>94</v>
      </c>
      <c r="I662" s="460" t="s">
        <v>95</v>
      </c>
      <c r="J662" s="240">
        <v>0</v>
      </c>
      <c r="K662" s="240"/>
      <c r="L662" s="240"/>
      <c r="M662" s="248">
        <v>0</v>
      </c>
      <c r="N662" s="280"/>
      <c r="O662" s="280"/>
      <c r="P662" s="165" t="e">
        <f>ROUND(((M662/J662)*100),0)</f>
        <v>#DIV/0!</v>
      </c>
      <c r="Q662" s="164" t="e">
        <f>IF(P662&lt;=84,"DEFICIENTE",IF(P662&lt;=89,"REGULAR",IF(P662&lt;=94,"BUENO","MUY BUENO")))</f>
        <v>#DIV/0!</v>
      </c>
      <c r="R662" s="407">
        <f>J662</f>
        <v>0</v>
      </c>
      <c r="S662" s="410">
        <f>M662</f>
        <v>0</v>
      </c>
      <c r="T662" s="410" t="e">
        <f>ROUND(((S662/R662)*100),0)</f>
        <v>#DIV/0!</v>
      </c>
      <c r="U662" s="410" t="e">
        <f>IF(T662&lt;=84,"DEFICIENTE",IF(T662&lt;=89,"REGULAR",IF(T662&lt;=94,"BUENO","MUY BUENO")))</f>
        <v>#DIV/0!</v>
      </c>
      <c r="V662" s="13"/>
    </row>
    <row r="663" spans="1:22" ht="48" x14ac:dyDescent="0.25">
      <c r="A663" s="455"/>
      <c r="B663" s="456"/>
      <c r="C663" s="457"/>
      <c r="D663" s="458"/>
      <c r="E663" s="166" t="s">
        <v>154</v>
      </c>
      <c r="F663" s="167" t="s">
        <v>142</v>
      </c>
      <c r="G663" s="168" t="s">
        <v>153</v>
      </c>
      <c r="H663" s="459"/>
      <c r="I663" s="460"/>
      <c r="J663" s="256"/>
      <c r="K663" s="279"/>
      <c r="L663" s="279"/>
      <c r="M663" s="253"/>
      <c r="N663" s="253"/>
      <c r="O663" s="253"/>
      <c r="P663" s="171"/>
      <c r="Q663" s="170"/>
      <c r="R663" s="408"/>
      <c r="S663" s="411"/>
      <c r="T663" s="411"/>
      <c r="U663" s="411"/>
      <c r="V663" s="13"/>
    </row>
    <row r="664" spans="1:22" ht="48" x14ac:dyDescent="0.25">
      <c r="A664" s="455"/>
      <c r="B664" s="456"/>
      <c r="C664" s="481" t="s">
        <v>155</v>
      </c>
      <c r="D664" s="489" t="s">
        <v>96</v>
      </c>
      <c r="E664" s="172" t="s">
        <v>143</v>
      </c>
      <c r="F664" s="173" t="s">
        <v>144</v>
      </c>
      <c r="G664" s="174" t="s">
        <v>145</v>
      </c>
      <c r="H664" s="482" t="s">
        <v>94</v>
      </c>
      <c r="I664" s="460"/>
      <c r="J664" s="256"/>
      <c r="K664" s="279"/>
      <c r="L664" s="279"/>
      <c r="M664" s="253"/>
      <c r="N664" s="253"/>
      <c r="O664" s="253"/>
      <c r="P664" s="171"/>
      <c r="Q664" s="170"/>
      <c r="R664" s="408"/>
      <c r="S664" s="411"/>
      <c r="T664" s="411"/>
      <c r="U664" s="411"/>
      <c r="V664" s="13"/>
    </row>
    <row r="665" spans="1:22" ht="36" x14ac:dyDescent="0.25">
      <c r="A665" s="455"/>
      <c r="B665" s="456"/>
      <c r="C665" s="481"/>
      <c r="D665" s="489"/>
      <c r="E665" s="172" t="s">
        <v>146</v>
      </c>
      <c r="F665" s="173" t="s">
        <v>147</v>
      </c>
      <c r="G665" s="174" t="s">
        <v>145</v>
      </c>
      <c r="H665" s="482"/>
      <c r="I665" s="460"/>
      <c r="J665" s="256"/>
      <c r="K665" s="279"/>
      <c r="L665" s="279"/>
      <c r="M665" s="253"/>
      <c r="N665" s="253"/>
      <c r="O665" s="253"/>
      <c r="P665" s="171"/>
      <c r="Q665" s="170"/>
      <c r="R665" s="408"/>
      <c r="S665" s="411"/>
      <c r="T665" s="411"/>
      <c r="U665" s="411"/>
      <c r="V665" s="13"/>
    </row>
    <row r="666" spans="1:22" ht="48" x14ac:dyDescent="0.25">
      <c r="A666" s="455"/>
      <c r="B666" s="456"/>
      <c r="C666" s="481"/>
      <c r="D666" s="489"/>
      <c r="E666" s="175" t="s">
        <v>148</v>
      </c>
      <c r="F666" s="176" t="s">
        <v>149</v>
      </c>
      <c r="G666" s="163" t="s">
        <v>145</v>
      </c>
      <c r="H666" s="482"/>
      <c r="I666" s="460"/>
      <c r="J666" s="256">
        <v>0</v>
      </c>
      <c r="K666" s="279"/>
      <c r="L666" s="279"/>
      <c r="M666" s="248">
        <v>0</v>
      </c>
      <c r="N666" s="280"/>
      <c r="O666" s="280"/>
      <c r="P666" s="165" t="e">
        <f>ROUND(((M666/J666)*100),0)</f>
        <v>#DIV/0!</v>
      </c>
      <c r="Q666" s="164" t="e">
        <f>IF(P666&lt;=84,"DEFICIENTE",IF(P666&lt;=89,"REGULAR",IF(P666&lt;=94,"BUENO","MUY BUENO")))</f>
        <v>#DIV/0!</v>
      </c>
      <c r="R666" s="409"/>
      <c r="S666" s="412"/>
      <c r="T666" s="412"/>
      <c r="U666" s="412"/>
      <c r="V666" s="13"/>
    </row>
    <row r="667" spans="1:22" ht="24" x14ac:dyDescent="0.25">
      <c r="A667" s="483" t="s">
        <v>14</v>
      </c>
      <c r="B667" s="456" t="s">
        <v>156</v>
      </c>
      <c r="C667" s="484" t="s">
        <v>157</v>
      </c>
      <c r="D667" s="458" t="s">
        <v>158</v>
      </c>
      <c r="E667" s="175" t="s">
        <v>159</v>
      </c>
      <c r="F667" s="177" t="s">
        <v>160</v>
      </c>
      <c r="G667" s="163" t="s">
        <v>161</v>
      </c>
      <c r="H667" s="459" t="s">
        <v>97</v>
      </c>
      <c r="I667" s="485" t="s">
        <v>98</v>
      </c>
      <c r="J667" s="433">
        <v>0</v>
      </c>
      <c r="K667" s="279"/>
      <c r="L667" s="279"/>
      <c r="M667" s="418">
        <v>0</v>
      </c>
      <c r="N667" s="528"/>
      <c r="O667" s="528"/>
      <c r="P667" s="434" t="e">
        <f>ROUND(((M667/J667)*100),0)</f>
        <v>#DIV/0!</v>
      </c>
      <c r="Q667" s="422" t="e">
        <f t="shared" ref="Q667" si="132">IF(P667&lt;=84,"DEFICIENTE",IF(P667&lt;=89,"REGULAR",IF(P667&lt;=94,"BUENO","MUY BUENO")))</f>
        <v>#DIV/0!</v>
      </c>
      <c r="R667" s="398">
        <f>J667</f>
        <v>0</v>
      </c>
      <c r="S667" s="398">
        <f>M667</f>
        <v>0</v>
      </c>
      <c r="T667" s="400" t="e">
        <f>ROUND(((S667/R667)*100),0)</f>
        <v>#DIV/0!</v>
      </c>
      <c r="U667" s="400" t="e">
        <f>IF(T667&lt;=84,"DEFICIENTE",IF(T667&lt;=89,"REGULAR",IF(T667&lt;=94,"BUENO","MUY BUENO")))</f>
        <v>#DIV/0!</v>
      </c>
      <c r="V667" s="13"/>
    </row>
    <row r="668" spans="1:22" ht="36" x14ac:dyDescent="0.25">
      <c r="A668" s="483"/>
      <c r="B668" s="456"/>
      <c r="C668" s="484"/>
      <c r="D668" s="458"/>
      <c r="E668" s="175" t="s">
        <v>162</v>
      </c>
      <c r="F668" s="177" t="s">
        <v>163</v>
      </c>
      <c r="G668" s="163" t="s">
        <v>164</v>
      </c>
      <c r="H668" s="459"/>
      <c r="I668" s="485"/>
      <c r="J668" s="433"/>
      <c r="K668" s="279"/>
      <c r="L668" s="279"/>
      <c r="M668" s="418"/>
      <c r="N668" s="531"/>
      <c r="O668" s="531"/>
      <c r="P668" s="435"/>
      <c r="Q668" s="422"/>
      <c r="R668" s="403"/>
      <c r="S668" s="403"/>
      <c r="T668" s="402"/>
      <c r="U668" s="402"/>
      <c r="V668" s="13"/>
    </row>
    <row r="669" spans="1:22" ht="36" x14ac:dyDescent="0.25">
      <c r="A669" s="483"/>
      <c r="B669" s="456"/>
      <c r="C669" s="484"/>
      <c r="D669" s="458"/>
      <c r="E669" s="175" t="s">
        <v>165</v>
      </c>
      <c r="F669" s="177" t="s">
        <v>166</v>
      </c>
      <c r="G669" s="163" t="s">
        <v>167</v>
      </c>
      <c r="H669" s="459"/>
      <c r="I669" s="485"/>
      <c r="J669" s="433"/>
      <c r="K669" s="279"/>
      <c r="L669" s="279"/>
      <c r="M669" s="418"/>
      <c r="N669" s="531"/>
      <c r="O669" s="531"/>
      <c r="P669" s="435"/>
      <c r="Q669" s="422"/>
      <c r="R669" s="403"/>
      <c r="S669" s="403"/>
      <c r="T669" s="402"/>
      <c r="U669" s="402"/>
      <c r="V669" s="13"/>
    </row>
    <row r="670" spans="1:22" ht="36" x14ac:dyDescent="0.25">
      <c r="A670" s="483"/>
      <c r="B670" s="456"/>
      <c r="C670" s="481" t="s">
        <v>168</v>
      </c>
      <c r="D670" s="477" t="s">
        <v>169</v>
      </c>
      <c r="E670" s="175" t="s">
        <v>170</v>
      </c>
      <c r="F670" s="177" t="s">
        <v>171</v>
      </c>
      <c r="G670" s="163" t="s">
        <v>172</v>
      </c>
      <c r="H670" s="482" t="s">
        <v>173</v>
      </c>
      <c r="I670" s="485"/>
      <c r="J670" s="433">
        <v>0</v>
      </c>
      <c r="K670" s="279"/>
      <c r="L670" s="279"/>
      <c r="M670" s="418">
        <v>0</v>
      </c>
      <c r="N670" s="280"/>
      <c r="O670" s="280"/>
      <c r="P670" s="421" t="e">
        <f>ROUND(((M670/J670)*100),0)</f>
        <v>#DIV/0!</v>
      </c>
      <c r="Q670" s="422" t="e">
        <f t="shared" ref="Q670" si="133">IF(P670&lt;=84,"DEFICIENTE",IF(P670&lt;=89,"REGULAR",IF(P670&lt;=94,"BUENO","MUY BUENO")))</f>
        <v>#DIV/0!</v>
      </c>
      <c r="R670" s="403"/>
      <c r="S670" s="403"/>
      <c r="T670" s="402"/>
      <c r="U670" s="402"/>
      <c r="V670" s="13"/>
    </row>
    <row r="671" spans="1:22" ht="48" x14ac:dyDescent="0.25">
      <c r="A671" s="483"/>
      <c r="B671" s="456"/>
      <c r="C671" s="481"/>
      <c r="D671" s="477"/>
      <c r="E671" s="175" t="s">
        <v>174</v>
      </c>
      <c r="F671" s="177" t="s">
        <v>175</v>
      </c>
      <c r="G671" s="163" t="s">
        <v>176</v>
      </c>
      <c r="H671" s="482"/>
      <c r="I671" s="485"/>
      <c r="J671" s="433"/>
      <c r="K671" s="279"/>
      <c r="L671" s="279"/>
      <c r="M671" s="418"/>
      <c r="N671" s="280"/>
      <c r="O671" s="280"/>
      <c r="P671" s="421"/>
      <c r="Q671" s="422"/>
      <c r="R671" s="403"/>
      <c r="S671" s="403"/>
      <c r="T671" s="402"/>
      <c r="U671" s="402"/>
      <c r="V671" s="13"/>
    </row>
    <row r="672" spans="1:22" ht="60" x14ac:dyDescent="0.25">
      <c r="A672" s="483"/>
      <c r="B672" s="456"/>
      <c r="C672" s="457" t="s">
        <v>177</v>
      </c>
      <c r="D672" s="480" t="s">
        <v>178</v>
      </c>
      <c r="E672" s="175" t="s">
        <v>179</v>
      </c>
      <c r="F672" s="177" t="s">
        <v>180</v>
      </c>
      <c r="G672" s="163" t="s">
        <v>176</v>
      </c>
      <c r="H672" s="459" t="s">
        <v>181</v>
      </c>
      <c r="I672" s="485"/>
      <c r="J672" s="433">
        <v>0</v>
      </c>
      <c r="K672" s="279"/>
      <c r="L672" s="279"/>
      <c r="M672" s="418">
        <v>0</v>
      </c>
      <c r="N672" s="280"/>
      <c r="O672" s="280"/>
      <c r="P672" s="421" t="e">
        <f>ROUND(((M672/J672)*100),0)</f>
        <v>#DIV/0!</v>
      </c>
      <c r="Q672" s="422" t="e">
        <f t="shared" ref="Q672" si="134">IF(P672&lt;=84,"DEFICIENTE",IF(P672&lt;=89,"REGULAR",IF(P672&lt;=94,"BUENO","MUY BUENO")))</f>
        <v>#DIV/0!</v>
      </c>
      <c r="R672" s="403"/>
      <c r="S672" s="403"/>
      <c r="T672" s="402"/>
      <c r="U672" s="402"/>
      <c r="V672" s="13"/>
    </row>
    <row r="673" spans="1:22" ht="36" x14ac:dyDescent="0.25">
      <c r="A673" s="483"/>
      <c r="B673" s="456"/>
      <c r="C673" s="457"/>
      <c r="D673" s="480"/>
      <c r="E673" s="175" t="s">
        <v>182</v>
      </c>
      <c r="F673" s="177" t="s">
        <v>183</v>
      </c>
      <c r="G673" s="163" t="s">
        <v>184</v>
      </c>
      <c r="H673" s="459"/>
      <c r="I673" s="485"/>
      <c r="J673" s="433"/>
      <c r="K673" s="279"/>
      <c r="L673" s="279"/>
      <c r="M673" s="418"/>
      <c r="N673" s="280"/>
      <c r="O673" s="280"/>
      <c r="P673" s="421"/>
      <c r="Q673" s="422"/>
      <c r="R673" s="399"/>
      <c r="S673" s="399"/>
      <c r="T673" s="401"/>
      <c r="U673" s="401"/>
      <c r="V673" s="13"/>
    </row>
    <row r="674" spans="1:22" ht="60" x14ac:dyDescent="0.25">
      <c r="A674" s="483" t="s">
        <v>15</v>
      </c>
      <c r="B674" s="475" t="s">
        <v>185</v>
      </c>
      <c r="C674" s="476" t="s">
        <v>186</v>
      </c>
      <c r="D674" s="477" t="s">
        <v>187</v>
      </c>
      <c r="E674" s="175" t="s">
        <v>188</v>
      </c>
      <c r="F674" s="178" t="s">
        <v>189</v>
      </c>
      <c r="G674" s="163" t="s">
        <v>190</v>
      </c>
      <c r="H674" s="478" t="s">
        <v>191</v>
      </c>
      <c r="I674" s="479" t="s">
        <v>99</v>
      </c>
      <c r="J674" s="433">
        <v>0</v>
      </c>
      <c r="K674" s="279"/>
      <c r="L674" s="279"/>
      <c r="M674" s="418">
        <v>0</v>
      </c>
      <c r="N674" s="280"/>
      <c r="O674" s="280"/>
      <c r="P674" s="421" t="e">
        <f>ROUND(((M674/J674)*100),0)</f>
        <v>#DIV/0!</v>
      </c>
      <c r="Q674" s="422" t="e">
        <f t="shared" ref="Q674" si="135">IF(P674&lt;=84,"DEFICIENTE",IF(P674&lt;=89,"REGULAR",IF(P674&lt;=94,"BUENO","MUY BUENO")))</f>
        <v>#DIV/0!</v>
      </c>
      <c r="R674" s="398">
        <f>J674</f>
        <v>0</v>
      </c>
      <c r="S674" s="400">
        <f>M674</f>
        <v>0</v>
      </c>
      <c r="T674" s="398" t="e">
        <f>ROUND(((S674/R674)*100),0)</f>
        <v>#DIV/0!</v>
      </c>
      <c r="U674" s="398" t="e">
        <f>IF(T674&lt;=84,"DEFICIENTE",IF(T674&lt;=89,"REGULAR",IF(T674&lt;=94,"BUENO","MUY BUENO")))</f>
        <v>#DIV/0!</v>
      </c>
      <c r="V674" s="13"/>
    </row>
    <row r="675" spans="1:22" ht="36" x14ac:dyDescent="0.25">
      <c r="A675" s="483"/>
      <c r="B675" s="475"/>
      <c r="C675" s="476"/>
      <c r="D675" s="477"/>
      <c r="E675" s="175" t="s">
        <v>192</v>
      </c>
      <c r="F675" s="178" t="s">
        <v>193</v>
      </c>
      <c r="G675" s="163" t="s">
        <v>194</v>
      </c>
      <c r="H675" s="478"/>
      <c r="I675" s="479"/>
      <c r="J675" s="433"/>
      <c r="K675" s="279"/>
      <c r="L675" s="279"/>
      <c r="M675" s="418"/>
      <c r="N675" s="280"/>
      <c r="O675" s="280"/>
      <c r="P675" s="421"/>
      <c r="Q675" s="422"/>
      <c r="R675" s="399"/>
      <c r="S675" s="401"/>
      <c r="T675" s="399"/>
      <c r="U675" s="399"/>
      <c r="V675" s="13"/>
    </row>
    <row r="676" spans="1:22" ht="60" x14ac:dyDescent="0.25">
      <c r="A676" s="483" t="s">
        <v>16</v>
      </c>
      <c r="B676" s="486" t="s">
        <v>195</v>
      </c>
      <c r="C676" s="179" t="s">
        <v>196</v>
      </c>
      <c r="D676" s="180" t="s">
        <v>197</v>
      </c>
      <c r="E676" s="175" t="s">
        <v>198</v>
      </c>
      <c r="F676" s="178" t="s">
        <v>199</v>
      </c>
      <c r="G676" s="181" t="s">
        <v>200</v>
      </c>
      <c r="H676" s="182" t="s">
        <v>100</v>
      </c>
      <c r="I676" s="485" t="s">
        <v>95</v>
      </c>
      <c r="J676" s="256">
        <v>0</v>
      </c>
      <c r="K676" s="279"/>
      <c r="L676" s="279"/>
      <c r="M676" s="248">
        <v>0</v>
      </c>
      <c r="N676" s="280"/>
      <c r="O676" s="280"/>
      <c r="P676" s="213" t="e">
        <f>ROUND(((M676/J676)*100),0)</f>
        <v>#DIV/0!</v>
      </c>
      <c r="Q676" s="164" t="e">
        <f t="shared" ref="Q676:Q679" si="136">IF(P676&lt;=84,"DEFICIENTE",IF(P676&lt;=89,"REGULAR",IF(P676&lt;=94,"BUENO","MUY BUENO")))</f>
        <v>#DIV/0!</v>
      </c>
      <c r="R676" s="398">
        <f>(J676+J677+J678)*40</f>
        <v>0</v>
      </c>
      <c r="S676" s="398">
        <f>(M676+M677+M678)*40</f>
        <v>0</v>
      </c>
      <c r="T676" s="398" t="e">
        <f>ROUND(((S676/R676)*100),0)</f>
        <v>#DIV/0!</v>
      </c>
      <c r="U676" s="398" t="e">
        <f>IF(T676&lt;=84,"DEFICIENTE",IF(T676&lt;=89,"REGULAR",IF(T676&lt;=94,"BUENO","MUY BUENO")))</f>
        <v>#DIV/0!</v>
      </c>
      <c r="V676" s="13"/>
    </row>
    <row r="677" spans="1:22" ht="84" customHeight="1" x14ac:dyDescent="0.25">
      <c r="A677" s="483"/>
      <c r="B677" s="486"/>
      <c r="C677" s="183" t="s">
        <v>201</v>
      </c>
      <c r="D677" s="237" t="s">
        <v>202</v>
      </c>
      <c r="E677" s="175" t="s">
        <v>203</v>
      </c>
      <c r="F677" s="178" t="s">
        <v>204</v>
      </c>
      <c r="G677" s="181" t="s">
        <v>205</v>
      </c>
      <c r="H677" s="185" t="s">
        <v>101</v>
      </c>
      <c r="I677" s="485"/>
      <c r="J677" s="256">
        <v>0</v>
      </c>
      <c r="K677" s="279"/>
      <c r="L677" s="279"/>
      <c r="M677" s="248">
        <v>0</v>
      </c>
      <c r="N677" s="280"/>
      <c r="O677" s="280"/>
      <c r="P677" s="213" t="e">
        <f>ROUND(((M677/J677)*100),0)</f>
        <v>#DIV/0!</v>
      </c>
      <c r="Q677" s="164" t="e">
        <f t="shared" si="136"/>
        <v>#DIV/0!</v>
      </c>
      <c r="R677" s="403"/>
      <c r="S677" s="403"/>
      <c r="T677" s="403"/>
      <c r="U677" s="403"/>
      <c r="V677" s="13"/>
    </row>
    <row r="678" spans="1:22" ht="96" customHeight="1" x14ac:dyDescent="0.25">
      <c r="A678" s="483"/>
      <c r="B678" s="486"/>
      <c r="C678" s="179" t="s">
        <v>206</v>
      </c>
      <c r="D678" s="180" t="s">
        <v>207</v>
      </c>
      <c r="E678" s="175" t="s">
        <v>208</v>
      </c>
      <c r="F678" s="178" t="s">
        <v>209</v>
      </c>
      <c r="G678" s="181" t="s">
        <v>210</v>
      </c>
      <c r="H678" s="186" t="s">
        <v>211</v>
      </c>
      <c r="I678" s="485"/>
      <c r="J678" s="256">
        <v>0</v>
      </c>
      <c r="K678" s="279"/>
      <c r="L678" s="279"/>
      <c r="M678" s="248">
        <v>0</v>
      </c>
      <c r="N678" s="280"/>
      <c r="O678" s="280"/>
      <c r="P678" s="213" t="e">
        <f>ROUND(((M678/J678)*100),0)</f>
        <v>#DIV/0!</v>
      </c>
      <c r="Q678" s="164" t="e">
        <f t="shared" si="136"/>
        <v>#DIV/0!</v>
      </c>
      <c r="R678" s="399"/>
      <c r="S678" s="399"/>
      <c r="T678" s="399"/>
      <c r="U678" s="399"/>
      <c r="V678" s="13"/>
    </row>
    <row r="679" spans="1:22" ht="36" x14ac:dyDescent="0.25">
      <c r="A679" s="483" t="s">
        <v>102</v>
      </c>
      <c r="B679" s="486" t="s">
        <v>212</v>
      </c>
      <c r="C679" s="476" t="s">
        <v>213</v>
      </c>
      <c r="D679" s="477" t="s">
        <v>214</v>
      </c>
      <c r="E679" s="175" t="s">
        <v>215</v>
      </c>
      <c r="F679" s="178" t="s">
        <v>216</v>
      </c>
      <c r="G679" s="163" t="s">
        <v>217</v>
      </c>
      <c r="H679" s="487" t="s">
        <v>103</v>
      </c>
      <c r="I679" s="488" t="s">
        <v>104</v>
      </c>
      <c r="J679" s="433">
        <v>0</v>
      </c>
      <c r="K679" s="279"/>
      <c r="L679" s="279"/>
      <c r="M679" s="418">
        <v>0</v>
      </c>
      <c r="N679" s="280"/>
      <c r="O679" s="280"/>
      <c r="P679" s="421" t="e">
        <f>ROUND(((M679/J679)*100),0)</f>
        <v>#DIV/0!</v>
      </c>
      <c r="Q679" s="422" t="e">
        <f t="shared" si="136"/>
        <v>#DIV/0!</v>
      </c>
      <c r="R679" s="404">
        <f>J679</f>
        <v>0</v>
      </c>
      <c r="S679" s="404">
        <f>M679</f>
        <v>0</v>
      </c>
      <c r="T679" s="404" t="e">
        <f>ROUND(((S679/R679)*100),0)</f>
        <v>#DIV/0!</v>
      </c>
      <c r="U679" s="404" t="e">
        <f>IF(T679&lt;=84,"DEFICIENTE",IF(T679&lt;=89,"REGULAR",IF(T679&lt;=94,"BUENO","MUY BUENO")))</f>
        <v>#DIV/0!</v>
      </c>
      <c r="V679" s="13"/>
    </row>
    <row r="680" spans="1:22" ht="36" x14ac:dyDescent="0.25">
      <c r="A680" s="483"/>
      <c r="B680" s="486"/>
      <c r="C680" s="476"/>
      <c r="D680" s="477"/>
      <c r="E680" s="175" t="s">
        <v>218</v>
      </c>
      <c r="F680" s="178" t="s">
        <v>219</v>
      </c>
      <c r="G680" s="163" t="s">
        <v>220</v>
      </c>
      <c r="H680" s="487"/>
      <c r="I680" s="488"/>
      <c r="J680" s="433"/>
      <c r="K680" s="279"/>
      <c r="L680" s="279"/>
      <c r="M680" s="418"/>
      <c r="N680" s="280"/>
      <c r="O680" s="280"/>
      <c r="P680" s="421"/>
      <c r="Q680" s="422"/>
      <c r="R680" s="405"/>
      <c r="S680" s="405"/>
      <c r="T680" s="405"/>
      <c r="U680" s="405"/>
      <c r="V680" s="13"/>
    </row>
    <row r="681" spans="1:22" ht="76.5" x14ac:dyDescent="0.25">
      <c r="A681" s="483"/>
      <c r="B681" s="486"/>
      <c r="C681" s="179" t="s">
        <v>221</v>
      </c>
      <c r="D681" s="180" t="s">
        <v>222</v>
      </c>
      <c r="E681" s="187" t="s">
        <v>223</v>
      </c>
      <c r="F681" s="178" t="s">
        <v>224</v>
      </c>
      <c r="G681" s="181" t="s">
        <v>225</v>
      </c>
      <c r="H681" s="188" t="s">
        <v>105</v>
      </c>
      <c r="I681" s="488"/>
      <c r="J681" s="256">
        <v>0</v>
      </c>
      <c r="K681" s="279"/>
      <c r="L681" s="279"/>
      <c r="M681" s="248">
        <v>0</v>
      </c>
      <c r="N681" s="280"/>
      <c r="O681" s="280"/>
      <c r="P681" s="213" t="e">
        <f>ROUND(((M681/J681)*100),0)</f>
        <v>#DIV/0!</v>
      </c>
      <c r="Q681" s="164" t="e">
        <f t="shared" ref="Q681" si="137">IF(P681&lt;=84,"DEFICIENTE",IF(P681&lt;=89,"REGULAR",IF(P681&lt;=94,"BUENO","MUY BUENO")))</f>
        <v>#DIV/0!</v>
      </c>
      <c r="R681" s="406"/>
      <c r="S681" s="406"/>
      <c r="T681" s="406"/>
      <c r="U681" s="406"/>
      <c r="V681" s="13"/>
    </row>
    <row r="682" spans="1:22" ht="16.5" x14ac:dyDescent="0.25">
      <c r="A682" s="189" t="s">
        <v>106</v>
      </c>
      <c r="B682" s="190"/>
      <c r="C682" s="191"/>
      <c r="D682" s="192"/>
      <c r="E682" s="193"/>
      <c r="F682" s="194"/>
      <c r="G682" s="195"/>
      <c r="H682" s="195"/>
      <c r="I682" s="196"/>
      <c r="J682" s="169"/>
      <c r="K682" s="277"/>
      <c r="L682" s="277"/>
      <c r="M682" s="248"/>
      <c r="N682" s="280"/>
      <c r="O682" s="280"/>
      <c r="P682" s="165"/>
      <c r="Q682" s="164"/>
      <c r="R682" s="197"/>
      <c r="S682" s="197"/>
      <c r="T682" s="197"/>
      <c r="U682" s="197"/>
      <c r="V682" s="13"/>
    </row>
    <row r="683" spans="1:22" ht="28.5" x14ac:dyDescent="0.25">
      <c r="A683" s="441" t="s">
        <v>226</v>
      </c>
      <c r="B683" s="442" t="s">
        <v>107</v>
      </c>
      <c r="C683" s="198" t="s">
        <v>227</v>
      </c>
      <c r="D683" s="199" t="s">
        <v>108</v>
      </c>
      <c r="E683" s="200" t="s">
        <v>228</v>
      </c>
      <c r="F683" s="201" t="s">
        <v>229</v>
      </c>
      <c r="G683" s="202" t="s">
        <v>94</v>
      </c>
      <c r="H683" s="203" t="s">
        <v>94</v>
      </c>
      <c r="I683" s="443" t="s">
        <v>109</v>
      </c>
      <c r="J683" s="239">
        <v>350</v>
      </c>
      <c r="K683" s="279"/>
      <c r="L683" s="279"/>
      <c r="M683" s="248">
        <v>0</v>
      </c>
      <c r="N683" s="280"/>
      <c r="O683" s="280"/>
      <c r="P683" s="165">
        <f>ROUND(((M683/J683)*100),0)</f>
        <v>0</v>
      </c>
      <c r="Q683" s="164" t="str">
        <f>IF(P683&lt;=84,"DEFICIENTE",IF(P683&lt;=89,"REGULAR",IF(P683&lt;=94,"BUENO","MUY BUENO")))</f>
        <v>DEFICIENTE</v>
      </c>
      <c r="R683" s="204">
        <f>J683</f>
        <v>350</v>
      </c>
      <c r="S683" s="204">
        <f>M683</f>
        <v>0</v>
      </c>
      <c r="T683" s="204">
        <f>ROUND(((S683/R683)*100),0)</f>
        <v>0</v>
      </c>
      <c r="U683" s="204" t="str">
        <f>IF(T683&lt;=84,"DEFICIENTE",IF(T683&lt;=89,"REGULAR",IF(T683&lt;=94,"BUENO","MUY BUENO")))</f>
        <v>DEFICIENTE</v>
      </c>
      <c r="V683" s="13"/>
    </row>
    <row r="684" spans="1:22" x14ac:dyDescent="0.25">
      <c r="A684" s="441"/>
      <c r="B684" s="442"/>
      <c r="C684" s="484" t="s">
        <v>230</v>
      </c>
      <c r="D684" s="492" t="s">
        <v>110</v>
      </c>
      <c r="E684" s="236" t="s">
        <v>231</v>
      </c>
      <c r="F684" s="235" t="s">
        <v>232</v>
      </c>
      <c r="G684" s="205" t="s">
        <v>17</v>
      </c>
      <c r="H684" s="493" t="s">
        <v>111</v>
      </c>
      <c r="I684" s="443"/>
      <c r="J684" s="239">
        <v>4</v>
      </c>
      <c r="K684" s="279"/>
      <c r="L684" s="279"/>
      <c r="M684" s="248">
        <v>0</v>
      </c>
      <c r="N684" s="280"/>
      <c r="O684" s="280"/>
      <c r="P684" s="165">
        <f>ROUND(((M684/J684)*100),0)</f>
        <v>0</v>
      </c>
      <c r="Q684" s="164" t="str">
        <f>IF(P684&lt;=84,"DEFICIENTE",IF(P684&lt;=89,"REGULAR",IF(P684&lt;=94,"BUENO","MUY BUENO")))</f>
        <v>DEFICIENTE</v>
      </c>
      <c r="R684" s="404">
        <f>J684</f>
        <v>4</v>
      </c>
      <c r="S684" s="404">
        <f>M684</f>
        <v>0</v>
      </c>
      <c r="T684" s="404">
        <f>ROUND(((S684/R684)*100),0)</f>
        <v>0</v>
      </c>
      <c r="U684" s="404" t="str">
        <f>IF(T684&lt;=84,"DEFICIENTE",IF(T684&lt;=89,"REGULAR",IF(T684&lt;=94,"BUENO","MUY BUENO")))</f>
        <v>DEFICIENTE</v>
      </c>
      <c r="V684" s="13"/>
    </row>
    <row r="685" spans="1:22" ht="24" x14ac:dyDescent="0.25">
      <c r="A685" s="441"/>
      <c r="B685" s="442"/>
      <c r="C685" s="484"/>
      <c r="D685" s="492"/>
      <c r="E685" s="236" t="s">
        <v>233</v>
      </c>
      <c r="F685" s="235" t="s">
        <v>234</v>
      </c>
      <c r="G685" s="205" t="s">
        <v>17</v>
      </c>
      <c r="H685" s="493"/>
      <c r="I685" s="443"/>
      <c r="J685" s="239">
        <v>0</v>
      </c>
      <c r="K685" s="279"/>
      <c r="L685" s="279"/>
      <c r="M685" s="248">
        <v>0</v>
      </c>
      <c r="N685" s="280"/>
      <c r="O685" s="280"/>
      <c r="P685" s="165" t="e">
        <f>ROUND(((M685/J685)*100),0)</f>
        <v>#DIV/0!</v>
      </c>
      <c r="Q685" s="164" t="e">
        <f>IF(P685&lt;=84,"DEFICIENTE",IF(P685&lt;=89,"REGULAR",IF(P685&lt;=94,"BUENO","MUY BUENO")))</f>
        <v>#DIV/0!</v>
      </c>
      <c r="R685" s="405"/>
      <c r="S685" s="405"/>
      <c r="T685" s="405"/>
      <c r="U685" s="405"/>
      <c r="V685" s="13"/>
    </row>
    <row r="686" spans="1:22" ht="36" x14ac:dyDescent="0.25">
      <c r="A686" s="441"/>
      <c r="B686" s="442"/>
      <c r="C686" s="484"/>
      <c r="D686" s="492"/>
      <c r="E686" s="236" t="s">
        <v>235</v>
      </c>
      <c r="F686" s="235" t="s">
        <v>236</v>
      </c>
      <c r="G686" s="205" t="s">
        <v>17</v>
      </c>
      <c r="H686" s="493"/>
      <c r="I686" s="443"/>
      <c r="J686" s="239">
        <v>0</v>
      </c>
      <c r="K686" s="279"/>
      <c r="L686" s="279"/>
      <c r="M686" s="248">
        <v>0</v>
      </c>
      <c r="N686" s="280"/>
      <c r="O686" s="280"/>
      <c r="P686" s="165" t="e">
        <f>ROUND(((M686/J686)*100),0)</f>
        <v>#DIV/0!</v>
      </c>
      <c r="Q686" s="164" t="e">
        <f>IF(P686&lt;=84,"DEFICIENTE",IF(P686&lt;=89,"REGULAR",IF(P686&lt;=94,"BUENO","MUY BUENO")))</f>
        <v>#DIV/0!</v>
      </c>
      <c r="R686" s="405"/>
      <c r="S686" s="405"/>
      <c r="T686" s="405"/>
      <c r="U686" s="405"/>
      <c r="V686" s="13"/>
    </row>
    <row r="687" spans="1:22" ht="36" x14ac:dyDescent="0.25">
      <c r="A687" s="441"/>
      <c r="B687" s="442"/>
      <c r="C687" s="484"/>
      <c r="D687" s="492"/>
      <c r="E687" s="236" t="s">
        <v>237</v>
      </c>
      <c r="F687" s="235" t="s">
        <v>238</v>
      </c>
      <c r="G687" s="205" t="s">
        <v>17</v>
      </c>
      <c r="H687" s="493"/>
      <c r="I687" s="443"/>
      <c r="J687" s="239">
        <v>0</v>
      </c>
      <c r="K687" s="279"/>
      <c r="L687" s="279"/>
      <c r="M687" s="248">
        <v>0</v>
      </c>
      <c r="N687" s="280"/>
      <c r="O687" s="280"/>
      <c r="P687" s="165" t="e">
        <f>ROUND(((M687/J687)*100),0)</f>
        <v>#DIV/0!</v>
      </c>
      <c r="Q687" s="164" t="e">
        <f>IF(P687&lt;=84,"DEFICIENTE",IF(P687&lt;=89,"REGULAR",IF(P687&lt;=94,"BUENO","MUY BUENO")))</f>
        <v>#DIV/0!</v>
      </c>
      <c r="R687" s="406"/>
      <c r="S687" s="406"/>
      <c r="T687" s="406"/>
      <c r="U687" s="406"/>
      <c r="V687" s="13"/>
    </row>
    <row r="688" spans="1:22" ht="18.75" x14ac:dyDescent="0.25">
      <c r="A688" s="436" t="s">
        <v>126</v>
      </c>
      <c r="B688" s="437"/>
      <c r="C688" s="437"/>
      <c r="D688" s="437"/>
      <c r="E688" s="437"/>
      <c r="F688" s="437"/>
      <c r="G688" s="437"/>
      <c r="H688" s="437"/>
      <c r="I688" s="437"/>
      <c r="J688" s="437"/>
      <c r="K688" s="437"/>
      <c r="L688" s="437"/>
      <c r="M688" s="437"/>
      <c r="N688" s="437"/>
      <c r="O688" s="437"/>
      <c r="P688" s="437"/>
      <c r="Q688" s="437"/>
      <c r="R688" s="437"/>
      <c r="S688" s="437"/>
      <c r="T688" s="437"/>
      <c r="U688" s="438"/>
      <c r="V688" s="13"/>
    </row>
    <row r="689" spans="1:22" x14ac:dyDescent="0.25">
      <c r="A689" s="210" t="s">
        <v>91</v>
      </c>
      <c r="B689" s="207"/>
      <c r="C689" s="207"/>
      <c r="D689" s="207"/>
      <c r="E689" s="207"/>
      <c r="F689" s="207"/>
      <c r="G689" s="207"/>
      <c r="H689" s="207"/>
      <c r="I689" s="207"/>
      <c r="J689" s="207"/>
      <c r="K689" s="207"/>
      <c r="L689" s="207"/>
      <c r="M689" s="207"/>
      <c r="N689" s="207"/>
      <c r="O689" s="207"/>
      <c r="P689" s="207"/>
      <c r="Q689" s="207"/>
      <c r="R689" s="208"/>
      <c r="S689" s="208"/>
      <c r="T689" s="209"/>
      <c r="U689" s="208"/>
      <c r="V689" s="13"/>
    </row>
    <row r="690" spans="1:22" ht="24" x14ac:dyDescent="0.25">
      <c r="A690" s="455" t="s">
        <v>12</v>
      </c>
      <c r="B690" s="456" t="s">
        <v>92</v>
      </c>
      <c r="C690" s="457" t="s">
        <v>150</v>
      </c>
      <c r="D690" s="458" t="s">
        <v>93</v>
      </c>
      <c r="E690" s="161" t="s">
        <v>151</v>
      </c>
      <c r="F690" s="162" t="s">
        <v>152</v>
      </c>
      <c r="G690" s="163" t="s">
        <v>153</v>
      </c>
      <c r="H690" s="459" t="s">
        <v>94</v>
      </c>
      <c r="I690" s="460" t="s">
        <v>95</v>
      </c>
      <c r="J690" s="267">
        <v>45</v>
      </c>
      <c r="K690" s="267"/>
      <c r="L690" s="267"/>
      <c r="M690" s="247">
        <v>0</v>
      </c>
      <c r="N690" s="284"/>
      <c r="O690" s="284"/>
      <c r="P690" s="165">
        <f>ROUND(((M690/J690)*100),0)</f>
        <v>0</v>
      </c>
      <c r="Q690" s="164" t="str">
        <f>IF(P690&lt;=84,"DEFICIENTE",IF(P690&lt;=89,"REGULAR",IF(P690&lt;=94,"BUENO","MUY BUENO")))</f>
        <v>DEFICIENTE</v>
      </c>
      <c r="R690" s="407">
        <f>J690</f>
        <v>45</v>
      </c>
      <c r="S690" s="410">
        <f>M690</f>
        <v>0</v>
      </c>
      <c r="T690" s="410">
        <f>ROUND(((S690/R690)*100),0)</f>
        <v>0</v>
      </c>
      <c r="U690" s="410" t="str">
        <f>IF(T690&lt;=84,"DEFICIENTE",IF(T690&lt;=89,"REGULAR",IF(T690&lt;=94,"BUENO","MUY BUENO")))</f>
        <v>DEFICIENTE</v>
      </c>
      <c r="V690" s="13"/>
    </row>
    <row r="691" spans="1:22" ht="48" x14ac:dyDescent="0.25">
      <c r="A691" s="455"/>
      <c r="B691" s="456"/>
      <c r="C691" s="457"/>
      <c r="D691" s="458"/>
      <c r="E691" s="166" t="s">
        <v>154</v>
      </c>
      <c r="F691" s="167" t="s">
        <v>142</v>
      </c>
      <c r="G691" s="168" t="s">
        <v>153</v>
      </c>
      <c r="H691" s="459"/>
      <c r="I691" s="460"/>
      <c r="J691" s="239"/>
      <c r="K691" s="279"/>
      <c r="L691" s="279"/>
      <c r="M691" s="170"/>
      <c r="N691" s="170"/>
      <c r="O691" s="170"/>
      <c r="P691" s="171"/>
      <c r="Q691" s="170"/>
      <c r="R691" s="408"/>
      <c r="S691" s="411"/>
      <c r="T691" s="411"/>
      <c r="U691" s="411"/>
      <c r="V691" s="13"/>
    </row>
    <row r="692" spans="1:22" ht="48" x14ac:dyDescent="0.25">
      <c r="A692" s="455"/>
      <c r="B692" s="456"/>
      <c r="C692" s="481" t="s">
        <v>155</v>
      </c>
      <c r="D692" s="489" t="s">
        <v>96</v>
      </c>
      <c r="E692" s="172" t="s">
        <v>143</v>
      </c>
      <c r="F692" s="173" t="s">
        <v>144</v>
      </c>
      <c r="G692" s="174" t="s">
        <v>145</v>
      </c>
      <c r="H692" s="482" t="s">
        <v>94</v>
      </c>
      <c r="I692" s="460"/>
      <c r="J692" s="239"/>
      <c r="K692" s="279"/>
      <c r="L692" s="279"/>
      <c r="M692" s="170"/>
      <c r="N692" s="170"/>
      <c r="O692" s="170"/>
      <c r="P692" s="171"/>
      <c r="Q692" s="170"/>
      <c r="R692" s="408"/>
      <c r="S692" s="411"/>
      <c r="T692" s="411"/>
      <c r="U692" s="411"/>
      <c r="V692" s="13"/>
    </row>
    <row r="693" spans="1:22" ht="36" x14ac:dyDescent="0.25">
      <c r="A693" s="455"/>
      <c r="B693" s="456"/>
      <c r="C693" s="481"/>
      <c r="D693" s="489"/>
      <c r="E693" s="172" t="s">
        <v>146</v>
      </c>
      <c r="F693" s="173" t="s">
        <v>147</v>
      </c>
      <c r="G693" s="174" t="s">
        <v>145</v>
      </c>
      <c r="H693" s="482"/>
      <c r="I693" s="460"/>
      <c r="J693" s="239"/>
      <c r="K693" s="279"/>
      <c r="L693" s="279"/>
      <c r="M693" s="170"/>
      <c r="N693" s="170"/>
      <c r="O693" s="170"/>
      <c r="P693" s="171"/>
      <c r="Q693" s="170"/>
      <c r="R693" s="408"/>
      <c r="S693" s="411"/>
      <c r="T693" s="411"/>
      <c r="U693" s="411"/>
      <c r="V693" s="13"/>
    </row>
    <row r="694" spans="1:22" ht="48" x14ac:dyDescent="0.25">
      <c r="A694" s="455"/>
      <c r="B694" s="456"/>
      <c r="C694" s="481"/>
      <c r="D694" s="489"/>
      <c r="E694" s="175" t="s">
        <v>148</v>
      </c>
      <c r="F694" s="176" t="s">
        <v>149</v>
      </c>
      <c r="G694" s="163" t="s">
        <v>145</v>
      </c>
      <c r="H694" s="482"/>
      <c r="I694" s="460"/>
      <c r="J694" s="239">
        <v>5</v>
      </c>
      <c r="K694" s="279"/>
      <c r="L694" s="279"/>
      <c r="M694" s="247">
        <v>0</v>
      </c>
      <c r="N694" s="284"/>
      <c r="O694" s="284"/>
      <c r="P694" s="165">
        <f>ROUND(((M694/J694)*100),0)</f>
        <v>0</v>
      </c>
      <c r="Q694" s="164" t="str">
        <f>IF(P694&lt;=84,"DEFICIENTE",IF(P694&lt;=89,"REGULAR",IF(P694&lt;=94,"BUENO","MUY BUENO")))</f>
        <v>DEFICIENTE</v>
      </c>
      <c r="R694" s="409"/>
      <c r="S694" s="412"/>
      <c r="T694" s="412"/>
      <c r="U694" s="412"/>
      <c r="V694" s="13"/>
    </row>
    <row r="695" spans="1:22" ht="24" x14ac:dyDescent="0.25">
      <c r="A695" s="483" t="s">
        <v>14</v>
      </c>
      <c r="B695" s="456" t="s">
        <v>156</v>
      </c>
      <c r="C695" s="484" t="s">
        <v>157</v>
      </c>
      <c r="D695" s="458" t="s">
        <v>158</v>
      </c>
      <c r="E695" s="175" t="s">
        <v>159</v>
      </c>
      <c r="F695" s="177" t="s">
        <v>160</v>
      </c>
      <c r="G695" s="163" t="s">
        <v>161</v>
      </c>
      <c r="H695" s="459" t="s">
        <v>97</v>
      </c>
      <c r="I695" s="485" t="s">
        <v>98</v>
      </c>
      <c r="J695" s="433">
        <v>0</v>
      </c>
      <c r="K695" s="279"/>
      <c r="L695" s="279"/>
      <c r="M695" s="418">
        <v>0</v>
      </c>
      <c r="N695" s="528"/>
      <c r="O695" s="528"/>
      <c r="P695" s="434" t="e">
        <f>ROUND(((M695/J695)*100),0)</f>
        <v>#DIV/0!</v>
      </c>
      <c r="Q695" s="422" t="e">
        <f t="shared" ref="Q695" si="138">IF(P695&lt;=84,"DEFICIENTE",IF(P695&lt;=89,"REGULAR",IF(P695&lt;=94,"BUENO","MUY BUENO")))</f>
        <v>#DIV/0!</v>
      </c>
      <c r="R695" s="398">
        <f>J695</f>
        <v>0</v>
      </c>
      <c r="S695" s="398">
        <f>M695</f>
        <v>0</v>
      </c>
      <c r="T695" s="400" t="e">
        <f>ROUND(((S695/R695)*100),0)</f>
        <v>#DIV/0!</v>
      </c>
      <c r="U695" s="400" t="e">
        <f>IF(T695&lt;=84,"DEFICIENTE",IF(T695&lt;=89,"REGULAR",IF(T695&lt;=94,"BUENO","MUY BUENO")))</f>
        <v>#DIV/0!</v>
      </c>
      <c r="V695" s="13"/>
    </row>
    <row r="696" spans="1:22" ht="36" x14ac:dyDescent="0.25">
      <c r="A696" s="483"/>
      <c r="B696" s="456"/>
      <c r="C696" s="484"/>
      <c r="D696" s="458"/>
      <c r="E696" s="175" t="s">
        <v>162</v>
      </c>
      <c r="F696" s="177" t="s">
        <v>163</v>
      </c>
      <c r="G696" s="163" t="s">
        <v>164</v>
      </c>
      <c r="H696" s="459"/>
      <c r="I696" s="485"/>
      <c r="J696" s="433"/>
      <c r="K696" s="279"/>
      <c r="L696" s="279"/>
      <c r="M696" s="418"/>
      <c r="N696" s="531"/>
      <c r="O696" s="531"/>
      <c r="P696" s="435"/>
      <c r="Q696" s="422"/>
      <c r="R696" s="403"/>
      <c r="S696" s="403"/>
      <c r="T696" s="402"/>
      <c r="U696" s="402"/>
      <c r="V696" s="13"/>
    </row>
    <row r="697" spans="1:22" ht="36" x14ac:dyDescent="0.25">
      <c r="A697" s="483"/>
      <c r="B697" s="456"/>
      <c r="C697" s="484"/>
      <c r="D697" s="458"/>
      <c r="E697" s="175" t="s">
        <v>165</v>
      </c>
      <c r="F697" s="177" t="s">
        <v>166</v>
      </c>
      <c r="G697" s="163" t="s">
        <v>167</v>
      </c>
      <c r="H697" s="459"/>
      <c r="I697" s="485"/>
      <c r="J697" s="433"/>
      <c r="K697" s="279"/>
      <c r="L697" s="279"/>
      <c r="M697" s="418"/>
      <c r="N697" s="531"/>
      <c r="O697" s="531"/>
      <c r="P697" s="435"/>
      <c r="Q697" s="422"/>
      <c r="R697" s="403"/>
      <c r="S697" s="403"/>
      <c r="T697" s="402"/>
      <c r="U697" s="402"/>
      <c r="V697" s="13"/>
    </row>
    <row r="698" spans="1:22" ht="36" x14ac:dyDescent="0.25">
      <c r="A698" s="483"/>
      <c r="B698" s="456"/>
      <c r="C698" s="481" t="s">
        <v>168</v>
      </c>
      <c r="D698" s="477" t="s">
        <v>169</v>
      </c>
      <c r="E698" s="175" t="s">
        <v>170</v>
      </c>
      <c r="F698" s="177" t="s">
        <v>171</v>
      </c>
      <c r="G698" s="163" t="s">
        <v>172</v>
      </c>
      <c r="H698" s="482" t="s">
        <v>173</v>
      </c>
      <c r="I698" s="485"/>
      <c r="J698" s="433">
        <v>0</v>
      </c>
      <c r="K698" s="279"/>
      <c r="L698" s="279"/>
      <c r="M698" s="418">
        <v>0</v>
      </c>
      <c r="N698" s="280"/>
      <c r="O698" s="280"/>
      <c r="P698" s="421" t="e">
        <f>ROUND(((M698/J698)*100),0)</f>
        <v>#DIV/0!</v>
      </c>
      <c r="Q698" s="422" t="e">
        <f t="shared" ref="Q698" si="139">IF(P698&lt;=84,"DEFICIENTE",IF(P698&lt;=89,"REGULAR",IF(P698&lt;=94,"BUENO","MUY BUENO")))</f>
        <v>#DIV/0!</v>
      </c>
      <c r="R698" s="403"/>
      <c r="S698" s="403"/>
      <c r="T698" s="402"/>
      <c r="U698" s="402"/>
      <c r="V698" s="13"/>
    </row>
    <row r="699" spans="1:22" ht="48" x14ac:dyDescent="0.25">
      <c r="A699" s="483"/>
      <c r="B699" s="456"/>
      <c r="C699" s="481"/>
      <c r="D699" s="477"/>
      <c r="E699" s="175" t="s">
        <v>174</v>
      </c>
      <c r="F699" s="177" t="s">
        <v>175</v>
      </c>
      <c r="G699" s="163" t="s">
        <v>176</v>
      </c>
      <c r="H699" s="482"/>
      <c r="I699" s="485"/>
      <c r="J699" s="433"/>
      <c r="K699" s="279"/>
      <c r="L699" s="279"/>
      <c r="M699" s="418"/>
      <c r="N699" s="280"/>
      <c r="O699" s="280"/>
      <c r="P699" s="421"/>
      <c r="Q699" s="422"/>
      <c r="R699" s="403"/>
      <c r="S699" s="403"/>
      <c r="T699" s="402"/>
      <c r="U699" s="402"/>
      <c r="V699" s="13"/>
    </row>
    <row r="700" spans="1:22" ht="60" x14ac:dyDescent="0.25">
      <c r="A700" s="483"/>
      <c r="B700" s="456"/>
      <c r="C700" s="457" t="s">
        <v>177</v>
      </c>
      <c r="D700" s="480" t="s">
        <v>178</v>
      </c>
      <c r="E700" s="175" t="s">
        <v>179</v>
      </c>
      <c r="F700" s="177" t="s">
        <v>180</v>
      </c>
      <c r="G700" s="163" t="s">
        <v>176</v>
      </c>
      <c r="H700" s="459" t="s">
        <v>181</v>
      </c>
      <c r="I700" s="485"/>
      <c r="J700" s="439">
        <v>0</v>
      </c>
      <c r="K700" s="283"/>
      <c r="L700" s="283"/>
      <c r="M700" s="418">
        <v>0</v>
      </c>
      <c r="N700" s="280"/>
      <c r="O700" s="280"/>
      <c r="P700" s="421" t="e">
        <f>ROUND(((M700/J700)*100),0)</f>
        <v>#DIV/0!</v>
      </c>
      <c r="Q700" s="422" t="e">
        <f t="shared" ref="Q700" si="140">IF(P700&lt;=84,"DEFICIENTE",IF(P700&lt;=89,"REGULAR",IF(P700&lt;=94,"BUENO","MUY BUENO")))</f>
        <v>#DIV/0!</v>
      </c>
      <c r="R700" s="403"/>
      <c r="S700" s="403"/>
      <c r="T700" s="402"/>
      <c r="U700" s="402"/>
      <c r="V700" s="13"/>
    </row>
    <row r="701" spans="1:22" ht="36" x14ac:dyDescent="0.25">
      <c r="A701" s="483"/>
      <c r="B701" s="456"/>
      <c r="C701" s="457"/>
      <c r="D701" s="480"/>
      <c r="E701" s="175" t="s">
        <v>182</v>
      </c>
      <c r="F701" s="177" t="s">
        <v>183</v>
      </c>
      <c r="G701" s="163" t="s">
        <v>184</v>
      </c>
      <c r="H701" s="459"/>
      <c r="I701" s="485"/>
      <c r="J701" s="439"/>
      <c r="K701" s="283"/>
      <c r="L701" s="283"/>
      <c r="M701" s="418"/>
      <c r="N701" s="280"/>
      <c r="O701" s="280"/>
      <c r="P701" s="421"/>
      <c r="Q701" s="422"/>
      <c r="R701" s="399"/>
      <c r="S701" s="399"/>
      <c r="T701" s="401"/>
      <c r="U701" s="401"/>
      <c r="V701" s="13"/>
    </row>
    <row r="702" spans="1:22" ht="60" x14ac:dyDescent="0.25">
      <c r="A702" s="483" t="s">
        <v>15</v>
      </c>
      <c r="B702" s="475" t="s">
        <v>185</v>
      </c>
      <c r="C702" s="476" t="s">
        <v>186</v>
      </c>
      <c r="D702" s="477" t="s">
        <v>187</v>
      </c>
      <c r="E702" s="175" t="s">
        <v>188</v>
      </c>
      <c r="F702" s="178" t="s">
        <v>189</v>
      </c>
      <c r="G702" s="163" t="s">
        <v>190</v>
      </c>
      <c r="H702" s="478" t="s">
        <v>191</v>
      </c>
      <c r="I702" s="479" t="s">
        <v>99</v>
      </c>
      <c r="J702" s="433">
        <v>0</v>
      </c>
      <c r="K702" s="279"/>
      <c r="L702" s="279"/>
      <c r="M702" s="418">
        <v>0</v>
      </c>
      <c r="N702" s="280"/>
      <c r="O702" s="280"/>
      <c r="P702" s="421" t="e">
        <f>ROUND(((M702/J702)*100),0)</f>
        <v>#DIV/0!</v>
      </c>
      <c r="Q702" s="422" t="e">
        <f t="shared" ref="Q702" si="141">IF(P702&lt;=84,"DEFICIENTE",IF(P702&lt;=89,"REGULAR",IF(P702&lt;=94,"BUENO","MUY BUENO")))</f>
        <v>#DIV/0!</v>
      </c>
      <c r="R702" s="398">
        <f>J702</f>
        <v>0</v>
      </c>
      <c r="S702" s="400">
        <f>M702</f>
        <v>0</v>
      </c>
      <c r="T702" s="398" t="e">
        <f>ROUND(((S702/R702)*100),0)</f>
        <v>#DIV/0!</v>
      </c>
      <c r="U702" s="398" t="e">
        <f>IF(T702&lt;=84,"DEFICIENTE",IF(T702&lt;=89,"REGULAR",IF(T702&lt;=94,"BUENO","MUY BUENO")))</f>
        <v>#DIV/0!</v>
      </c>
      <c r="V702" s="13"/>
    </row>
    <row r="703" spans="1:22" ht="36" x14ac:dyDescent="0.25">
      <c r="A703" s="483"/>
      <c r="B703" s="475"/>
      <c r="C703" s="476"/>
      <c r="D703" s="477"/>
      <c r="E703" s="175" t="s">
        <v>192</v>
      </c>
      <c r="F703" s="178" t="s">
        <v>193</v>
      </c>
      <c r="G703" s="163" t="s">
        <v>194</v>
      </c>
      <c r="H703" s="478"/>
      <c r="I703" s="479"/>
      <c r="J703" s="433"/>
      <c r="K703" s="279"/>
      <c r="L703" s="279"/>
      <c r="M703" s="418"/>
      <c r="N703" s="280"/>
      <c r="O703" s="280"/>
      <c r="P703" s="421"/>
      <c r="Q703" s="422"/>
      <c r="R703" s="399"/>
      <c r="S703" s="401"/>
      <c r="T703" s="399"/>
      <c r="U703" s="399"/>
      <c r="V703" s="13"/>
    </row>
    <row r="704" spans="1:22" ht="60" x14ac:dyDescent="0.25">
      <c r="A704" s="483" t="s">
        <v>16</v>
      </c>
      <c r="B704" s="486" t="s">
        <v>195</v>
      </c>
      <c r="C704" s="179" t="s">
        <v>196</v>
      </c>
      <c r="D704" s="180" t="s">
        <v>197</v>
      </c>
      <c r="E704" s="175" t="s">
        <v>198</v>
      </c>
      <c r="F704" s="178" t="s">
        <v>199</v>
      </c>
      <c r="G704" s="181" t="s">
        <v>200</v>
      </c>
      <c r="H704" s="182" t="s">
        <v>100</v>
      </c>
      <c r="I704" s="485" t="s">
        <v>95</v>
      </c>
      <c r="J704" s="246">
        <v>1</v>
      </c>
      <c r="K704" s="279"/>
      <c r="L704" s="279"/>
      <c r="M704" s="250">
        <v>0</v>
      </c>
      <c r="N704" s="280"/>
      <c r="O704" s="280"/>
      <c r="P704" s="213">
        <f>ROUND(((M704/J704)*100),0)</f>
        <v>0</v>
      </c>
      <c r="Q704" s="164" t="str">
        <f t="shared" ref="Q704:Q707" si="142">IF(P704&lt;=84,"DEFICIENTE",IF(P704&lt;=89,"REGULAR",IF(P704&lt;=94,"BUENO","MUY BUENO")))</f>
        <v>DEFICIENTE</v>
      </c>
      <c r="R704" s="398">
        <f>(J704+J705+J706)*40</f>
        <v>80</v>
      </c>
      <c r="S704" s="398">
        <f>(M704+M705+M706)*40</f>
        <v>40</v>
      </c>
      <c r="T704" s="398">
        <f>ROUND(((S704/R704)*100),0)</f>
        <v>50</v>
      </c>
      <c r="U704" s="398" t="str">
        <f>IF(T704&lt;=84,"DEFICIENTE",IF(T704&lt;=89,"REGULAR",IF(T704&lt;=94,"BUENO","MUY BUENO")))</f>
        <v>DEFICIENTE</v>
      </c>
      <c r="V704" s="13"/>
    </row>
    <row r="705" spans="1:22" ht="84" customHeight="1" x14ac:dyDescent="0.25">
      <c r="A705" s="483"/>
      <c r="B705" s="486"/>
      <c r="C705" s="183" t="s">
        <v>201</v>
      </c>
      <c r="D705" s="184" t="s">
        <v>202</v>
      </c>
      <c r="E705" s="175" t="s">
        <v>203</v>
      </c>
      <c r="F705" s="178" t="s">
        <v>204</v>
      </c>
      <c r="G705" s="181" t="s">
        <v>205</v>
      </c>
      <c r="H705" s="185" t="s">
        <v>101</v>
      </c>
      <c r="I705" s="485"/>
      <c r="J705" s="246">
        <v>1</v>
      </c>
      <c r="K705" s="279"/>
      <c r="L705" s="279"/>
      <c r="M705" s="250">
        <v>1</v>
      </c>
      <c r="N705" s="280"/>
      <c r="O705" s="280"/>
      <c r="P705" s="213">
        <f>ROUND(((M705/J705)*100),0)</f>
        <v>100</v>
      </c>
      <c r="Q705" s="164" t="str">
        <f t="shared" si="142"/>
        <v>MUY BUENO</v>
      </c>
      <c r="R705" s="403"/>
      <c r="S705" s="403"/>
      <c r="T705" s="403"/>
      <c r="U705" s="403"/>
      <c r="V705" s="13"/>
    </row>
    <row r="706" spans="1:22" ht="96" customHeight="1" x14ac:dyDescent="0.25">
      <c r="A706" s="483"/>
      <c r="B706" s="486"/>
      <c r="C706" s="179" t="s">
        <v>206</v>
      </c>
      <c r="D706" s="180" t="s">
        <v>207</v>
      </c>
      <c r="E706" s="175" t="s">
        <v>208</v>
      </c>
      <c r="F706" s="178" t="s">
        <v>209</v>
      </c>
      <c r="G706" s="181" t="s">
        <v>210</v>
      </c>
      <c r="H706" s="186" t="s">
        <v>211</v>
      </c>
      <c r="I706" s="485"/>
      <c r="J706" s="246">
        <v>0</v>
      </c>
      <c r="K706" s="279"/>
      <c r="L706" s="279"/>
      <c r="M706" s="250">
        <v>0</v>
      </c>
      <c r="N706" s="280"/>
      <c r="O706" s="280"/>
      <c r="P706" s="213" t="e">
        <f>ROUND(((M706/J706)*100),0)</f>
        <v>#DIV/0!</v>
      </c>
      <c r="Q706" s="164" t="e">
        <f t="shared" si="142"/>
        <v>#DIV/0!</v>
      </c>
      <c r="R706" s="399"/>
      <c r="S706" s="399"/>
      <c r="T706" s="399"/>
      <c r="U706" s="399"/>
      <c r="V706" s="13"/>
    </row>
    <row r="707" spans="1:22" ht="36" x14ac:dyDescent="0.25">
      <c r="A707" s="483" t="s">
        <v>102</v>
      </c>
      <c r="B707" s="486" t="s">
        <v>212</v>
      </c>
      <c r="C707" s="476" t="s">
        <v>213</v>
      </c>
      <c r="D707" s="477" t="s">
        <v>214</v>
      </c>
      <c r="E707" s="175" t="s">
        <v>215</v>
      </c>
      <c r="F707" s="178" t="s">
        <v>216</v>
      </c>
      <c r="G707" s="163" t="s">
        <v>217</v>
      </c>
      <c r="H707" s="487" t="s">
        <v>103</v>
      </c>
      <c r="I707" s="488" t="s">
        <v>104</v>
      </c>
      <c r="J707" s="433">
        <v>1</v>
      </c>
      <c r="K707" s="279"/>
      <c r="L707" s="279"/>
      <c r="M707" s="418">
        <v>0</v>
      </c>
      <c r="N707" s="280"/>
      <c r="O707" s="280"/>
      <c r="P707" s="421">
        <f>ROUND(((M707/J707)*100),0)</f>
        <v>0</v>
      </c>
      <c r="Q707" s="422" t="str">
        <f t="shared" si="142"/>
        <v>DEFICIENTE</v>
      </c>
      <c r="R707" s="404">
        <f>J707</f>
        <v>1</v>
      </c>
      <c r="S707" s="404">
        <f>M707</f>
        <v>0</v>
      </c>
      <c r="T707" s="404">
        <f>ROUND(((S707/R707)*100),0)</f>
        <v>0</v>
      </c>
      <c r="U707" s="404" t="str">
        <f>IF(T707&lt;=84,"DEFICIENTE",IF(T707&lt;=89,"REGULAR",IF(T707&lt;=94,"BUENO","MUY BUENO")))</f>
        <v>DEFICIENTE</v>
      </c>
      <c r="V707" s="13"/>
    </row>
    <row r="708" spans="1:22" ht="36" x14ac:dyDescent="0.25">
      <c r="A708" s="483"/>
      <c r="B708" s="486"/>
      <c r="C708" s="476"/>
      <c r="D708" s="477"/>
      <c r="E708" s="175" t="s">
        <v>218</v>
      </c>
      <c r="F708" s="178" t="s">
        <v>219</v>
      </c>
      <c r="G708" s="163" t="s">
        <v>220</v>
      </c>
      <c r="H708" s="487"/>
      <c r="I708" s="488"/>
      <c r="J708" s="433"/>
      <c r="K708" s="279"/>
      <c r="L708" s="279"/>
      <c r="M708" s="418"/>
      <c r="N708" s="280"/>
      <c r="O708" s="280"/>
      <c r="P708" s="421"/>
      <c r="Q708" s="422"/>
      <c r="R708" s="405"/>
      <c r="S708" s="405"/>
      <c r="T708" s="405"/>
      <c r="U708" s="405"/>
      <c r="V708" s="13"/>
    </row>
    <row r="709" spans="1:22" ht="76.5" x14ac:dyDescent="0.25">
      <c r="A709" s="483"/>
      <c r="B709" s="486"/>
      <c r="C709" s="179" t="s">
        <v>221</v>
      </c>
      <c r="D709" s="180" t="s">
        <v>222</v>
      </c>
      <c r="E709" s="187" t="s">
        <v>223</v>
      </c>
      <c r="F709" s="178" t="s">
        <v>224</v>
      </c>
      <c r="G709" s="181" t="s">
        <v>225</v>
      </c>
      <c r="H709" s="188" t="s">
        <v>105</v>
      </c>
      <c r="I709" s="488"/>
      <c r="J709" s="239">
        <v>2</v>
      </c>
      <c r="K709" s="279"/>
      <c r="L709" s="279"/>
      <c r="M709" s="250">
        <v>2</v>
      </c>
      <c r="N709" s="280"/>
      <c r="O709" s="280"/>
      <c r="P709" s="213">
        <f>ROUND(((M709/J709)*100),0)</f>
        <v>100</v>
      </c>
      <c r="Q709" s="164" t="str">
        <f t="shared" ref="Q709" si="143">IF(P709&lt;=84,"DEFICIENTE",IF(P709&lt;=89,"REGULAR",IF(P709&lt;=94,"BUENO","MUY BUENO")))</f>
        <v>MUY BUENO</v>
      </c>
      <c r="R709" s="406"/>
      <c r="S709" s="406"/>
      <c r="T709" s="406"/>
      <c r="U709" s="406"/>
      <c r="V709" s="13"/>
    </row>
    <row r="710" spans="1:22" ht="16.5" x14ac:dyDescent="0.25">
      <c r="A710" s="189" t="s">
        <v>106</v>
      </c>
      <c r="B710" s="190"/>
      <c r="C710" s="191"/>
      <c r="D710" s="192"/>
      <c r="E710" s="193"/>
      <c r="F710" s="194"/>
      <c r="G710" s="195"/>
      <c r="H710" s="195"/>
      <c r="I710" s="196"/>
      <c r="J710" s="169"/>
      <c r="K710" s="277"/>
      <c r="L710" s="277"/>
      <c r="M710" s="250"/>
      <c r="N710" s="280"/>
      <c r="O710" s="280"/>
      <c r="P710" s="165"/>
      <c r="Q710" s="164"/>
      <c r="R710" s="197"/>
      <c r="S710" s="197"/>
      <c r="T710" s="197"/>
      <c r="U710" s="197"/>
      <c r="V710" s="13"/>
    </row>
    <row r="711" spans="1:22" ht="28.5" x14ac:dyDescent="0.25">
      <c r="A711" s="441" t="s">
        <v>226</v>
      </c>
      <c r="B711" s="442" t="s">
        <v>107</v>
      </c>
      <c r="C711" s="198" t="s">
        <v>227</v>
      </c>
      <c r="D711" s="199" t="s">
        <v>108</v>
      </c>
      <c r="E711" s="200" t="s">
        <v>228</v>
      </c>
      <c r="F711" s="201" t="s">
        <v>229</v>
      </c>
      <c r="G711" s="202" t="s">
        <v>94</v>
      </c>
      <c r="H711" s="203" t="s">
        <v>94</v>
      </c>
      <c r="I711" s="443" t="s">
        <v>109</v>
      </c>
      <c r="J711" s="239">
        <v>420</v>
      </c>
      <c r="K711" s="279"/>
      <c r="L711" s="279"/>
      <c r="M711" s="250">
        <v>0</v>
      </c>
      <c r="N711" s="280"/>
      <c r="O711" s="280"/>
      <c r="P711" s="165">
        <f>ROUND(((M711/J711)*100),0)</f>
        <v>0</v>
      </c>
      <c r="Q711" s="164" t="str">
        <f>IF(P711&lt;=84,"DEFICIENTE",IF(P711&lt;=89,"REGULAR",IF(P711&lt;=94,"BUENO","MUY BUENO")))</f>
        <v>DEFICIENTE</v>
      </c>
      <c r="R711" s="204">
        <f>J711</f>
        <v>420</v>
      </c>
      <c r="S711" s="204">
        <f>M711</f>
        <v>0</v>
      </c>
      <c r="T711" s="204">
        <f>ROUND(((S711/R711)*100),0)</f>
        <v>0</v>
      </c>
      <c r="U711" s="204" t="str">
        <f>IF(T711&lt;=84,"DEFICIENTE",IF(T711&lt;=89,"REGULAR",IF(T711&lt;=94,"BUENO","MUY BUENO")))</f>
        <v>DEFICIENTE</v>
      </c>
      <c r="V711" s="13"/>
    </row>
    <row r="712" spans="1:22" x14ac:dyDescent="0.25">
      <c r="A712" s="441"/>
      <c r="B712" s="442"/>
      <c r="C712" s="484" t="s">
        <v>230</v>
      </c>
      <c r="D712" s="492" t="s">
        <v>110</v>
      </c>
      <c r="E712" s="236" t="s">
        <v>231</v>
      </c>
      <c r="F712" s="235" t="s">
        <v>232</v>
      </c>
      <c r="G712" s="205" t="s">
        <v>17</v>
      </c>
      <c r="H712" s="493" t="s">
        <v>111</v>
      </c>
      <c r="I712" s="443"/>
      <c r="J712" s="239">
        <v>4</v>
      </c>
      <c r="K712" s="279"/>
      <c r="L712" s="279"/>
      <c r="M712" s="250">
        <v>0</v>
      </c>
      <c r="N712" s="280"/>
      <c r="O712" s="280"/>
      <c r="P712" s="165">
        <f>ROUND(((M712/J712)*100),0)</f>
        <v>0</v>
      </c>
      <c r="Q712" s="164" t="str">
        <f>IF(P712&lt;=84,"DEFICIENTE",IF(P712&lt;=89,"REGULAR",IF(P712&lt;=94,"BUENO","MUY BUENO")))</f>
        <v>DEFICIENTE</v>
      </c>
      <c r="R712" s="404">
        <f>J712</f>
        <v>4</v>
      </c>
      <c r="S712" s="404">
        <f>M712</f>
        <v>0</v>
      </c>
      <c r="T712" s="404">
        <f>ROUND(((S712/R712)*100),0)</f>
        <v>0</v>
      </c>
      <c r="U712" s="404" t="str">
        <f>IF(T712&lt;=84,"DEFICIENTE",IF(T712&lt;=89,"REGULAR",IF(T712&lt;=94,"BUENO","MUY BUENO")))</f>
        <v>DEFICIENTE</v>
      </c>
      <c r="V712" s="13"/>
    </row>
    <row r="713" spans="1:22" ht="24" x14ac:dyDescent="0.25">
      <c r="A713" s="441"/>
      <c r="B713" s="442"/>
      <c r="C713" s="484"/>
      <c r="D713" s="492"/>
      <c r="E713" s="236" t="s">
        <v>233</v>
      </c>
      <c r="F713" s="235" t="s">
        <v>234</v>
      </c>
      <c r="G713" s="205" t="s">
        <v>17</v>
      </c>
      <c r="H713" s="493"/>
      <c r="I713" s="443"/>
      <c r="J713" s="239">
        <v>0</v>
      </c>
      <c r="K713" s="279"/>
      <c r="L713" s="279"/>
      <c r="M713" s="250">
        <v>0</v>
      </c>
      <c r="N713" s="280"/>
      <c r="O713" s="280"/>
      <c r="P713" s="165" t="e">
        <f>ROUND(((M713/J713)*100),0)</f>
        <v>#DIV/0!</v>
      </c>
      <c r="Q713" s="164" t="e">
        <f>IF(P713&lt;=84,"DEFICIENTE",IF(P713&lt;=89,"REGULAR",IF(P713&lt;=94,"BUENO","MUY BUENO")))</f>
        <v>#DIV/0!</v>
      </c>
      <c r="R713" s="405"/>
      <c r="S713" s="405"/>
      <c r="T713" s="405"/>
      <c r="U713" s="405"/>
      <c r="V713" s="13"/>
    </row>
    <row r="714" spans="1:22" ht="36" x14ac:dyDescent="0.25">
      <c r="A714" s="441"/>
      <c r="B714" s="442"/>
      <c r="C714" s="484"/>
      <c r="D714" s="492"/>
      <c r="E714" s="236" t="s">
        <v>235</v>
      </c>
      <c r="F714" s="235" t="s">
        <v>236</v>
      </c>
      <c r="G714" s="205" t="s">
        <v>17</v>
      </c>
      <c r="H714" s="493"/>
      <c r="I714" s="443"/>
      <c r="J714" s="239">
        <v>0</v>
      </c>
      <c r="K714" s="279"/>
      <c r="L714" s="279"/>
      <c r="M714" s="250">
        <v>0</v>
      </c>
      <c r="N714" s="280"/>
      <c r="O714" s="280"/>
      <c r="P714" s="165" t="e">
        <f>ROUND(((M714/J714)*100),0)</f>
        <v>#DIV/0!</v>
      </c>
      <c r="Q714" s="164" t="e">
        <f>IF(P714&lt;=84,"DEFICIENTE",IF(P714&lt;=89,"REGULAR",IF(P714&lt;=94,"BUENO","MUY BUENO")))</f>
        <v>#DIV/0!</v>
      </c>
      <c r="R714" s="405"/>
      <c r="S714" s="405"/>
      <c r="T714" s="405"/>
      <c r="U714" s="405"/>
      <c r="V714" s="13"/>
    </row>
    <row r="715" spans="1:22" ht="36" x14ac:dyDescent="0.25">
      <c r="A715" s="441"/>
      <c r="B715" s="442"/>
      <c r="C715" s="484"/>
      <c r="D715" s="492"/>
      <c r="E715" s="236" t="s">
        <v>237</v>
      </c>
      <c r="F715" s="235" t="s">
        <v>238</v>
      </c>
      <c r="G715" s="205" t="s">
        <v>17</v>
      </c>
      <c r="H715" s="493"/>
      <c r="I715" s="443"/>
      <c r="J715" s="239">
        <v>0</v>
      </c>
      <c r="K715" s="279"/>
      <c r="L715" s="279"/>
      <c r="M715" s="250">
        <v>0</v>
      </c>
      <c r="N715" s="280"/>
      <c r="O715" s="280"/>
      <c r="P715" s="165" t="e">
        <f>ROUND(((M715/J715)*100),0)</f>
        <v>#DIV/0!</v>
      </c>
      <c r="Q715" s="164" t="e">
        <f>IF(P715&lt;=84,"DEFICIENTE",IF(P715&lt;=89,"REGULAR",IF(P715&lt;=94,"BUENO","MUY BUENO")))</f>
        <v>#DIV/0!</v>
      </c>
      <c r="R715" s="406"/>
      <c r="S715" s="406"/>
      <c r="T715" s="406"/>
      <c r="U715" s="406"/>
      <c r="V715" s="13"/>
    </row>
    <row r="716" spans="1:22" ht="18.75" x14ac:dyDescent="0.25">
      <c r="A716" s="436" t="s">
        <v>127</v>
      </c>
      <c r="B716" s="437"/>
      <c r="C716" s="437"/>
      <c r="D716" s="437"/>
      <c r="E716" s="437"/>
      <c r="F716" s="437"/>
      <c r="G716" s="437"/>
      <c r="H716" s="437"/>
      <c r="I716" s="437"/>
      <c r="J716" s="437"/>
      <c r="K716" s="437"/>
      <c r="L716" s="437"/>
      <c r="M716" s="437"/>
      <c r="N716" s="437"/>
      <c r="O716" s="437"/>
      <c r="P716" s="437"/>
      <c r="Q716" s="437"/>
      <c r="R716" s="437"/>
      <c r="S716" s="437"/>
      <c r="T716" s="437"/>
      <c r="U716" s="438"/>
      <c r="V716" s="13"/>
    </row>
    <row r="717" spans="1:22" x14ac:dyDescent="0.25">
      <c r="A717" s="210" t="s">
        <v>91</v>
      </c>
      <c r="B717" s="207"/>
      <c r="C717" s="207"/>
      <c r="D717" s="207"/>
      <c r="E717" s="207"/>
      <c r="F717" s="207"/>
      <c r="G717" s="207"/>
      <c r="H717" s="207"/>
      <c r="I717" s="207"/>
      <c r="J717" s="207"/>
      <c r="K717" s="207"/>
      <c r="L717" s="207"/>
      <c r="M717" s="207"/>
      <c r="N717" s="207"/>
      <c r="O717" s="207"/>
      <c r="P717" s="207"/>
      <c r="Q717" s="207"/>
      <c r="R717" s="208"/>
      <c r="S717" s="208"/>
      <c r="T717" s="209"/>
      <c r="U717" s="208"/>
      <c r="V717" s="13"/>
    </row>
    <row r="718" spans="1:22" ht="24" x14ac:dyDescent="0.25">
      <c r="A718" s="455" t="s">
        <v>12</v>
      </c>
      <c r="B718" s="456" t="s">
        <v>92</v>
      </c>
      <c r="C718" s="457" t="s">
        <v>150</v>
      </c>
      <c r="D718" s="458" t="s">
        <v>93</v>
      </c>
      <c r="E718" s="161" t="s">
        <v>151</v>
      </c>
      <c r="F718" s="162" t="s">
        <v>152</v>
      </c>
      <c r="G718" s="163" t="s">
        <v>153</v>
      </c>
      <c r="H718" s="459" t="s">
        <v>94</v>
      </c>
      <c r="I718" s="460" t="s">
        <v>95</v>
      </c>
      <c r="J718" s="267">
        <v>45</v>
      </c>
      <c r="K718" s="267"/>
      <c r="L718" s="267"/>
      <c r="M718" s="250">
        <v>0</v>
      </c>
      <c r="N718" s="280"/>
      <c r="O718" s="280"/>
      <c r="P718" s="165">
        <f>ROUND(((M718/J718)*100),0)</f>
        <v>0</v>
      </c>
      <c r="Q718" s="164" t="str">
        <f>IF(P718&lt;=84,"DEFICIENTE",IF(P718&lt;=89,"REGULAR",IF(P718&lt;=94,"BUENO","MUY BUENO")))</f>
        <v>DEFICIENTE</v>
      </c>
      <c r="R718" s="407">
        <f>J718</f>
        <v>45</v>
      </c>
      <c r="S718" s="410">
        <f>M718</f>
        <v>0</v>
      </c>
      <c r="T718" s="410">
        <f>ROUND(((S718/R718)*100),0)</f>
        <v>0</v>
      </c>
      <c r="U718" s="410" t="str">
        <f>IF(T718&lt;=84,"DEFICIENTE",IF(T718&lt;=89,"REGULAR",IF(T718&lt;=94,"BUENO","MUY BUENO")))</f>
        <v>DEFICIENTE</v>
      </c>
      <c r="V718" s="13"/>
    </row>
    <row r="719" spans="1:22" ht="48" x14ac:dyDescent="0.25">
      <c r="A719" s="455"/>
      <c r="B719" s="456"/>
      <c r="C719" s="457"/>
      <c r="D719" s="458"/>
      <c r="E719" s="166" t="s">
        <v>154</v>
      </c>
      <c r="F719" s="167" t="s">
        <v>142</v>
      </c>
      <c r="G719" s="168" t="s">
        <v>153</v>
      </c>
      <c r="H719" s="459"/>
      <c r="I719" s="460"/>
      <c r="J719" s="239"/>
      <c r="K719" s="279"/>
      <c r="L719" s="279"/>
      <c r="M719" s="170"/>
      <c r="N719" s="170"/>
      <c r="O719" s="170"/>
      <c r="P719" s="171"/>
      <c r="Q719" s="170"/>
      <c r="R719" s="408"/>
      <c r="S719" s="411"/>
      <c r="T719" s="411"/>
      <c r="U719" s="411"/>
      <c r="V719" s="13"/>
    </row>
    <row r="720" spans="1:22" ht="48" x14ac:dyDescent="0.25">
      <c r="A720" s="455"/>
      <c r="B720" s="456"/>
      <c r="C720" s="481" t="s">
        <v>155</v>
      </c>
      <c r="D720" s="489" t="s">
        <v>96</v>
      </c>
      <c r="E720" s="172" t="s">
        <v>143</v>
      </c>
      <c r="F720" s="173" t="s">
        <v>144</v>
      </c>
      <c r="G720" s="174" t="s">
        <v>145</v>
      </c>
      <c r="H720" s="482" t="s">
        <v>94</v>
      </c>
      <c r="I720" s="460"/>
      <c r="J720" s="239"/>
      <c r="K720" s="279"/>
      <c r="L720" s="279"/>
      <c r="M720" s="170"/>
      <c r="N720" s="170"/>
      <c r="O720" s="170"/>
      <c r="P720" s="171"/>
      <c r="Q720" s="170"/>
      <c r="R720" s="408"/>
      <c r="S720" s="411"/>
      <c r="T720" s="411"/>
      <c r="U720" s="411"/>
      <c r="V720" s="13"/>
    </row>
    <row r="721" spans="1:22" ht="36" x14ac:dyDescent="0.25">
      <c r="A721" s="455"/>
      <c r="B721" s="456"/>
      <c r="C721" s="481"/>
      <c r="D721" s="489"/>
      <c r="E721" s="172" t="s">
        <v>146</v>
      </c>
      <c r="F721" s="173" t="s">
        <v>147</v>
      </c>
      <c r="G721" s="174" t="s">
        <v>145</v>
      </c>
      <c r="H721" s="482"/>
      <c r="I721" s="460"/>
      <c r="J721" s="239"/>
      <c r="K721" s="279"/>
      <c r="L721" s="279"/>
      <c r="M721" s="170"/>
      <c r="N721" s="170"/>
      <c r="O721" s="170"/>
      <c r="P721" s="171"/>
      <c r="Q721" s="170"/>
      <c r="R721" s="408"/>
      <c r="S721" s="411"/>
      <c r="T721" s="411"/>
      <c r="U721" s="411"/>
      <c r="V721" s="13"/>
    </row>
    <row r="722" spans="1:22" ht="48" x14ac:dyDescent="0.25">
      <c r="A722" s="455"/>
      <c r="B722" s="456"/>
      <c r="C722" s="481"/>
      <c r="D722" s="489"/>
      <c r="E722" s="175" t="s">
        <v>148</v>
      </c>
      <c r="F722" s="176" t="s">
        <v>149</v>
      </c>
      <c r="G722" s="163" t="s">
        <v>145</v>
      </c>
      <c r="H722" s="482"/>
      <c r="I722" s="460"/>
      <c r="J722" s="239">
        <v>5</v>
      </c>
      <c r="K722" s="279"/>
      <c r="L722" s="279"/>
      <c r="M722" s="250">
        <v>0</v>
      </c>
      <c r="N722" s="280"/>
      <c r="O722" s="280"/>
      <c r="P722" s="165">
        <f>ROUND(((M722/J722)*100),0)</f>
        <v>0</v>
      </c>
      <c r="Q722" s="164" t="str">
        <f>IF(P722&lt;=84,"DEFICIENTE",IF(P722&lt;=89,"REGULAR",IF(P722&lt;=94,"BUENO","MUY BUENO")))</f>
        <v>DEFICIENTE</v>
      </c>
      <c r="R722" s="409"/>
      <c r="S722" s="412"/>
      <c r="T722" s="412"/>
      <c r="U722" s="412"/>
      <c r="V722" s="13"/>
    </row>
    <row r="723" spans="1:22" ht="24" x14ac:dyDescent="0.25">
      <c r="A723" s="483" t="s">
        <v>14</v>
      </c>
      <c r="B723" s="456" t="s">
        <v>156</v>
      </c>
      <c r="C723" s="484" t="s">
        <v>157</v>
      </c>
      <c r="D723" s="458" t="s">
        <v>158</v>
      </c>
      <c r="E723" s="175" t="s">
        <v>159</v>
      </c>
      <c r="F723" s="177" t="s">
        <v>160</v>
      </c>
      <c r="G723" s="163" t="s">
        <v>161</v>
      </c>
      <c r="H723" s="459" t="s">
        <v>97</v>
      </c>
      <c r="I723" s="485" t="s">
        <v>98</v>
      </c>
      <c r="J723" s="433">
        <v>0</v>
      </c>
      <c r="K723" s="279"/>
      <c r="L723" s="279"/>
      <c r="M723" s="418">
        <v>0</v>
      </c>
      <c r="N723" s="528"/>
      <c r="O723" s="528"/>
      <c r="P723" s="434" t="e">
        <f>ROUND(((M723/J723)*100),0)</f>
        <v>#DIV/0!</v>
      </c>
      <c r="Q723" s="422" t="e">
        <f t="shared" ref="Q723" si="144">IF(P723&lt;=84,"DEFICIENTE",IF(P723&lt;=89,"REGULAR",IF(P723&lt;=94,"BUENO","MUY BUENO")))</f>
        <v>#DIV/0!</v>
      </c>
      <c r="R723" s="398">
        <f>J723</f>
        <v>0</v>
      </c>
      <c r="S723" s="398">
        <f>M723</f>
        <v>0</v>
      </c>
      <c r="T723" s="400" t="e">
        <f>ROUND(((S723/R723)*100),0)</f>
        <v>#DIV/0!</v>
      </c>
      <c r="U723" s="400" t="e">
        <f>IF(T723&lt;=84,"DEFICIENTE",IF(T723&lt;=89,"REGULAR",IF(T723&lt;=94,"BUENO","MUY BUENO")))</f>
        <v>#DIV/0!</v>
      </c>
      <c r="V723" s="13"/>
    </row>
    <row r="724" spans="1:22" ht="36" x14ac:dyDescent="0.25">
      <c r="A724" s="483"/>
      <c r="B724" s="456"/>
      <c r="C724" s="484"/>
      <c r="D724" s="458"/>
      <c r="E724" s="175" t="s">
        <v>162</v>
      </c>
      <c r="F724" s="177" t="s">
        <v>163</v>
      </c>
      <c r="G724" s="163" t="s">
        <v>164</v>
      </c>
      <c r="H724" s="459"/>
      <c r="I724" s="485"/>
      <c r="J724" s="433"/>
      <c r="K724" s="279"/>
      <c r="L724" s="279"/>
      <c r="M724" s="418"/>
      <c r="N724" s="531"/>
      <c r="O724" s="531"/>
      <c r="P724" s="435"/>
      <c r="Q724" s="422"/>
      <c r="R724" s="403"/>
      <c r="S724" s="403"/>
      <c r="T724" s="402"/>
      <c r="U724" s="402"/>
      <c r="V724" s="13"/>
    </row>
    <row r="725" spans="1:22" ht="36" x14ac:dyDescent="0.25">
      <c r="A725" s="483"/>
      <c r="B725" s="456"/>
      <c r="C725" s="484"/>
      <c r="D725" s="458"/>
      <c r="E725" s="175" t="s">
        <v>165</v>
      </c>
      <c r="F725" s="177" t="s">
        <v>166</v>
      </c>
      <c r="G725" s="163" t="s">
        <v>167</v>
      </c>
      <c r="H725" s="459"/>
      <c r="I725" s="485"/>
      <c r="J725" s="433"/>
      <c r="K725" s="279"/>
      <c r="L725" s="279"/>
      <c r="M725" s="418"/>
      <c r="N725" s="531"/>
      <c r="O725" s="531"/>
      <c r="P725" s="435"/>
      <c r="Q725" s="422"/>
      <c r="R725" s="403"/>
      <c r="S725" s="403"/>
      <c r="T725" s="402"/>
      <c r="U725" s="402"/>
      <c r="V725" s="13"/>
    </row>
    <row r="726" spans="1:22" ht="36" x14ac:dyDescent="0.25">
      <c r="A726" s="483"/>
      <c r="B726" s="456"/>
      <c r="C726" s="481" t="s">
        <v>168</v>
      </c>
      <c r="D726" s="477" t="s">
        <v>169</v>
      </c>
      <c r="E726" s="175" t="s">
        <v>170</v>
      </c>
      <c r="F726" s="177" t="s">
        <v>171</v>
      </c>
      <c r="G726" s="163" t="s">
        <v>172</v>
      </c>
      <c r="H726" s="482" t="s">
        <v>173</v>
      </c>
      <c r="I726" s="485"/>
      <c r="J726" s="433">
        <v>0</v>
      </c>
      <c r="K726" s="279"/>
      <c r="L726" s="279"/>
      <c r="M726" s="418">
        <v>0</v>
      </c>
      <c r="N726" s="280"/>
      <c r="O726" s="280"/>
      <c r="P726" s="421" t="e">
        <f>ROUND(((M726/J726)*100),0)</f>
        <v>#DIV/0!</v>
      </c>
      <c r="Q726" s="422" t="e">
        <f t="shared" ref="Q726" si="145">IF(P726&lt;=84,"DEFICIENTE",IF(P726&lt;=89,"REGULAR",IF(P726&lt;=94,"BUENO","MUY BUENO")))</f>
        <v>#DIV/0!</v>
      </c>
      <c r="R726" s="403"/>
      <c r="S726" s="403"/>
      <c r="T726" s="402"/>
      <c r="U726" s="402"/>
      <c r="V726" s="13"/>
    </row>
    <row r="727" spans="1:22" ht="48" x14ac:dyDescent="0.25">
      <c r="A727" s="483"/>
      <c r="B727" s="456"/>
      <c r="C727" s="481"/>
      <c r="D727" s="477"/>
      <c r="E727" s="175" t="s">
        <v>174</v>
      </c>
      <c r="F727" s="177" t="s">
        <v>175</v>
      </c>
      <c r="G727" s="163" t="s">
        <v>176</v>
      </c>
      <c r="H727" s="482"/>
      <c r="I727" s="485"/>
      <c r="J727" s="433"/>
      <c r="K727" s="279"/>
      <c r="L727" s="279"/>
      <c r="M727" s="418"/>
      <c r="N727" s="280"/>
      <c r="O727" s="280"/>
      <c r="P727" s="421"/>
      <c r="Q727" s="422"/>
      <c r="R727" s="403"/>
      <c r="S727" s="403"/>
      <c r="T727" s="402"/>
      <c r="U727" s="402"/>
      <c r="V727" s="13"/>
    </row>
    <row r="728" spans="1:22" ht="60" x14ac:dyDescent="0.25">
      <c r="A728" s="483"/>
      <c r="B728" s="456"/>
      <c r="C728" s="457" t="s">
        <v>177</v>
      </c>
      <c r="D728" s="480" t="s">
        <v>178</v>
      </c>
      <c r="E728" s="175" t="s">
        <v>179</v>
      </c>
      <c r="F728" s="177" t="s">
        <v>180</v>
      </c>
      <c r="G728" s="163" t="s">
        <v>176</v>
      </c>
      <c r="H728" s="459" t="s">
        <v>181</v>
      </c>
      <c r="I728" s="485"/>
      <c r="J728" s="433">
        <v>0</v>
      </c>
      <c r="K728" s="279"/>
      <c r="L728" s="279"/>
      <c r="M728" s="418">
        <v>0</v>
      </c>
      <c r="N728" s="280"/>
      <c r="O728" s="280"/>
      <c r="P728" s="421" t="e">
        <f>ROUND(((M728/J728)*100),0)</f>
        <v>#DIV/0!</v>
      </c>
      <c r="Q728" s="422" t="e">
        <f t="shared" ref="Q728" si="146">IF(P728&lt;=84,"DEFICIENTE",IF(P728&lt;=89,"REGULAR",IF(P728&lt;=94,"BUENO","MUY BUENO")))</f>
        <v>#DIV/0!</v>
      </c>
      <c r="R728" s="403"/>
      <c r="S728" s="403"/>
      <c r="T728" s="402"/>
      <c r="U728" s="402"/>
      <c r="V728" s="13"/>
    </row>
    <row r="729" spans="1:22" ht="36" x14ac:dyDescent="0.25">
      <c r="A729" s="483"/>
      <c r="B729" s="456"/>
      <c r="C729" s="457"/>
      <c r="D729" s="480"/>
      <c r="E729" s="175" t="s">
        <v>182</v>
      </c>
      <c r="F729" s="177" t="s">
        <v>183</v>
      </c>
      <c r="G729" s="163" t="s">
        <v>184</v>
      </c>
      <c r="H729" s="459"/>
      <c r="I729" s="485"/>
      <c r="J729" s="433"/>
      <c r="K729" s="279"/>
      <c r="L729" s="279"/>
      <c r="M729" s="418"/>
      <c r="N729" s="280"/>
      <c r="O729" s="280"/>
      <c r="P729" s="421"/>
      <c r="Q729" s="422"/>
      <c r="R729" s="399"/>
      <c r="S729" s="399"/>
      <c r="T729" s="401"/>
      <c r="U729" s="401"/>
      <c r="V729" s="13"/>
    </row>
    <row r="730" spans="1:22" ht="60" x14ac:dyDescent="0.25">
      <c r="A730" s="483" t="s">
        <v>15</v>
      </c>
      <c r="B730" s="475" t="s">
        <v>185</v>
      </c>
      <c r="C730" s="476" t="s">
        <v>186</v>
      </c>
      <c r="D730" s="477" t="s">
        <v>187</v>
      </c>
      <c r="E730" s="175" t="s">
        <v>188</v>
      </c>
      <c r="F730" s="178" t="s">
        <v>189</v>
      </c>
      <c r="G730" s="163" t="s">
        <v>190</v>
      </c>
      <c r="H730" s="478" t="s">
        <v>191</v>
      </c>
      <c r="I730" s="479" t="s">
        <v>99</v>
      </c>
      <c r="J730" s="433">
        <v>1</v>
      </c>
      <c r="K730" s="279"/>
      <c r="L730" s="279"/>
      <c r="M730" s="418">
        <v>0</v>
      </c>
      <c r="N730" s="280"/>
      <c r="O730" s="280"/>
      <c r="P730" s="421">
        <f>ROUND(((M730/J730)*100),0)</f>
        <v>0</v>
      </c>
      <c r="Q730" s="422" t="str">
        <f t="shared" ref="Q730" si="147">IF(P730&lt;=84,"DEFICIENTE",IF(P730&lt;=89,"REGULAR",IF(P730&lt;=94,"BUENO","MUY BUENO")))</f>
        <v>DEFICIENTE</v>
      </c>
      <c r="R730" s="398">
        <f>J730</f>
        <v>1</v>
      </c>
      <c r="S730" s="400">
        <f>M730</f>
        <v>0</v>
      </c>
      <c r="T730" s="398">
        <f>ROUND(((S730/R730)*100),0)</f>
        <v>0</v>
      </c>
      <c r="U730" s="398" t="str">
        <f>IF(T730&lt;=84,"DEFICIENTE",IF(T730&lt;=89,"REGULAR",IF(T730&lt;=94,"BUENO","MUY BUENO")))</f>
        <v>DEFICIENTE</v>
      </c>
      <c r="V730" s="13"/>
    </row>
    <row r="731" spans="1:22" ht="36" x14ac:dyDescent="0.25">
      <c r="A731" s="483"/>
      <c r="B731" s="475"/>
      <c r="C731" s="476"/>
      <c r="D731" s="477"/>
      <c r="E731" s="175" t="s">
        <v>192</v>
      </c>
      <c r="F731" s="178" t="s">
        <v>193</v>
      </c>
      <c r="G731" s="163" t="s">
        <v>194</v>
      </c>
      <c r="H731" s="478"/>
      <c r="I731" s="479"/>
      <c r="J731" s="433"/>
      <c r="K731" s="279"/>
      <c r="L731" s="279"/>
      <c r="M731" s="418"/>
      <c r="N731" s="280"/>
      <c r="O731" s="280"/>
      <c r="P731" s="421"/>
      <c r="Q731" s="422"/>
      <c r="R731" s="399"/>
      <c r="S731" s="401"/>
      <c r="T731" s="399"/>
      <c r="U731" s="399"/>
      <c r="V731" s="13"/>
    </row>
    <row r="732" spans="1:22" ht="60" x14ac:dyDescent="0.25">
      <c r="A732" s="483" t="s">
        <v>16</v>
      </c>
      <c r="B732" s="486" t="s">
        <v>195</v>
      </c>
      <c r="C732" s="179" t="s">
        <v>196</v>
      </c>
      <c r="D732" s="180" t="s">
        <v>197</v>
      </c>
      <c r="E732" s="175" t="s">
        <v>198</v>
      </c>
      <c r="F732" s="178" t="s">
        <v>199</v>
      </c>
      <c r="G732" s="181" t="s">
        <v>200</v>
      </c>
      <c r="H732" s="182" t="s">
        <v>100</v>
      </c>
      <c r="I732" s="485" t="s">
        <v>95</v>
      </c>
      <c r="J732" s="246">
        <v>3</v>
      </c>
      <c r="K732" s="279"/>
      <c r="L732" s="279"/>
      <c r="M732" s="250">
        <v>0</v>
      </c>
      <c r="N732" s="280"/>
      <c r="O732" s="280"/>
      <c r="P732" s="213">
        <f>ROUND(((M732/J732)*100),0)</f>
        <v>0</v>
      </c>
      <c r="Q732" s="164" t="str">
        <f t="shared" ref="Q732:Q735" si="148">IF(P732&lt;=84,"DEFICIENTE",IF(P732&lt;=89,"REGULAR",IF(P732&lt;=94,"BUENO","MUY BUENO")))</f>
        <v>DEFICIENTE</v>
      </c>
      <c r="R732" s="398">
        <f>(J732+J733+J734)*40</f>
        <v>160</v>
      </c>
      <c r="S732" s="398">
        <f>(M732+M733+M734)*40</f>
        <v>0</v>
      </c>
      <c r="T732" s="398">
        <f>ROUND(((S732/R732)*100),0)</f>
        <v>0</v>
      </c>
      <c r="U732" s="398" t="str">
        <f>IF(T732&lt;=84,"DEFICIENTE",IF(T732&lt;=89,"REGULAR",IF(T732&lt;=94,"BUENO","MUY BUENO")))</f>
        <v>DEFICIENTE</v>
      </c>
      <c r="V732" s="13"/>
    </row>
    <row r="733" spans="1:22" ht="84" customHeight="1" x14ac:dyDescent="0.25">
      <c r="A733" s="483"/>
      <c r="B733" s="486"/>
      <c r="C733" s="183" t="s">
        <v>201</v>
      </c>
      <c r="D733" s="184" t="s">
        <v>202</v>
      </c>
      <c r="E733" s="175" t="s">
        <v>203</v>
      </c>
      <c r="F733" s="178" t="s">
        <v>204</v>
      </c>
      <c r="G733" s="181" t="s">
        <v>205</v>
      </c>
      <c r="H733" s="185" t="s">
        <v>101</v>
      </c>
      <c r="I733" s="485"/>
      <c r="J733" s="246">
        <v>1</v>
      </c>
      <c r="K733" s="279"/>
      <c r="L733" s="279"/>
      <c r="M733" s="250">
        <v>0</v>
      </c>
      <c r="N733" s="280"/>
      <c r="O733" s="280"/>
      <c r="P733" s="213">
        <f>ROUND(((M733/J733)*100),0)</f>
        <v>0</v>
      </c>
      <c r="Q733" s="164" t="str">
        <f t="shared" si="148"/>
        <v>DEFICIENTE</v>
      </c>
      <c r="R733" s="403"/>
      <c r="S733" s="403"/>
      <c r="T733" s="403"/>
      <c r="U733" s="403"/>
      <c r="V733" s="13"/>
    </row>
    <row r="734" spans="1:22" ht="96" customHeight="1" x14ac:dyDescent="0.25">
      <c r="A734" s="483"/>
      <c r="B734" s="486"/>
      <c r="C734" s="179" t="s">
        <v>206</v>
      </c>
      <c r="D734" s="180" t="s">
        <v>207</v>
      </c>
      <c r="E734" s="175" t="s">
        <v>208</v>
      </c>
      <c r="F734" s="178" t="s">
        <v>209</v>
      </c>
      <c r="G734" s="181" t="s">
        <v>210</v>
      </c>
      <c r="H734" s="186" t="s">
        <v>211</v>
      </c>
      <c r="I734" s="485"/>
      <c r="J734" s="246">
        <v>0</v>
      </c>
      <c r="K734" s="279"/>
      <c r="L734" s="279"/>
      <c r="M734" s="250">
        <v>0</v>
      </c>
      <c r="N734" s="280"/>
      <c r="O734" s="280"/>
      <c r="P734" s="213" t="e">
        <f>ROUND(((M734/J734)*100),0)</f>
        <v>#DIV/0!</v>
      </c>
      <c r="Q734" s="164" t="e">
        <f t="shared" si="148"/>
        <v>#DIV/0!</v>
      </c>
      <c r="R734" s="399"/>
      <c r="S734" s="399"/>
      <c r="T734" s="399"/>
      <c r="U734" s="399"/>
      <c r="V734" s="13"/>
    </row>
    <row r="735" spans="1:22" ht="36" x14ac:dyDescent="0.25">
      <c r="A735" s="483" t="s">
        <v>102</v>
      </c>
      <c r="B735" s="486" t="s">
        <v>212</v>
      </c>
      <c r="C735" s="476" t="s">
        <v>213</v>
      </c>
      <c r="D735" s="477" t="s">
        <v>214</v>
      </c>
      <c r="E735" s="175" t="s">
        <v>215</v>
      </c>
      <c r="F735" s="178" t="s">
        <v>216</v>
      </c>
      <c r="G735" s="163" t="s">
        <v>217</v>
      </c>
      <c r="H735" s="487" t="s">
        <v>103</v>
      </c>
      <c r="I735" s="488" t="s">
        <v>104</v>
      </c>
      <c r="J735" s="433">
        <v>0</v>
      </c>
      <c r="K735" s="279"/>
      <c r="L735" s="279"/>
      <c r="M735" s="418">
        <v>0</v>
      </c>
      <c r="N735" s="280"/>
      <c r="O735" s="280"/>
      <c r="P735" s="421" t="e">
        <f>ROUND(((M735/J735)*100),0)</f>
        <v>#DIV/0!</v>
      </c>
      <c r="Q735" s="422" t="e">
        <f t="shared" si="148"/>
        <v>#DIV/0!</v>
      </c>
      <c r="R735" s="404">
        <f>J735</f>
        <v>0</v>
      </c>
      <c r="S735" s="404">
        <f>M735</f>
        <v>0</v>
      </c>
      <c r="T735" s="404" t="e">
        <f>ROUND(((S735/R735)*100),0)</f>
        <v>#DIV/0!</v>
      </c>
      <c r="U735" s="404" t="e">
        <f>IF(T735&lt;=84,"DEFICIENTE",IF(T735&lt;=89,"REGULAR",IF(T735&lt;=94,"BUENO","MUY BUENO")))</f>
        <v>#DIV/0!</v>
      </c>
      <c r="V735" s="13"/>
    </row>
    <row r="736" spans="1:22" ht="36" x14ac:dyDescent="0.25">
      <c r="A736" s="483"/>
      <c r="B736" s="486"/>
      <c r="C736" s="476"/>
      <c r="D736" s="477"/>
      <c r="E736" s="175" t="s">
        <v>218</v>
      </c>
      <c r="F736" s="178" t="s">
        <v>219</v>
      </c>
      <c r="G736" s="163" t="s">
        <v>220</v>
      </c>
      <c r="H736" s="487"/>
      <c r="I736" s="488"/>
      <c r="J736" s="433"/>
      <c r="K736" s="279"/>
      <c r="L736" s="279"/>
      <c r="M736" s="418"/>
      <c r="N736" s="280"/>
      <c r="O736" s="280"/>
      <c r="P736" s="421"/>
      <c r="Q736" s="422"/>
      <c r="R736" s="405"/>
      <c r="S736" s="405"/>
      <c r="T736" s="405"/>
      <c r="U736" s="405"/>
      <c r="V736" s="13"/>
    </row>
    <row r="737" spans="1:22" ht="76.5" x14ac:dyDescent="0.25">
      <c r="A737" s="483"/>
      <c r="B737" s="486"/>
      <c r="C737" s="179" t="s">
        <v>221</v>
      </c>
      <c r="D737" s="180" t="s">
        <v>222</v>
      </c>
      <c r="E737" s="187" t="s">
        <v>223</v>
      </c>
      <c r="F737" s="178" t="s">
        <v>224</v>
      </c>
      <c r="G737" s="181" t="s">
        <v>225</v>
      </c>
      <c r="H737" s="188" t="s">
        <v>105</v>
      </c>
      <c r="I737" s="488"/>
      <c r="J737" s="246">
        <v>2</v>
      </c>
      <c r="K737" s="279"/>
      <c r="L737" s="279"/>
      <c r="M737" s="250">
        <v>0</v>
      </c>
      <c r="N737" s="280"/>
      <c r="O737" s="280"/>
      <c r="P737" s="213">
        <f>ROUND(((M737/J737)*100),0)</f>
        <v>0</v>
      </c>
      <c r="Q737" s="164" t="str">
        <f t="shared" ref="Q737" si="149">IF(P737&lt;=84,"DEFICIENTE",IF(P737&lt;=89,"REGULAR",IF(P737&lt;=94,"BUENO","MUY BUENO")))</f>
        <v>DEFICIENTE</v>
      </c>
      <c r="R737" s="406"/>
      <c r="S737" s="406"/>
      <c r="T737" s="406"/>
      <c r="U737" s="406"/>
      <c r="V737" s="13"/>
    </row>
    <row r="738" spans="1:22" ht="16.5" x14ac:dyDescent="0.25">
      <c r="A738" s="189" t="s">
        <v>106</v>
      </c>
      <c r="B738" s="190"/>
      <c r="C738" s="191"/>
      <c r="D738" s="192"/>
      <c r="E738" s="193"/>
      <c r="F738" s="194"/>
      <c r="G738" s="195"/>
      <c r="H738" s="195"/>
      <c r="I738" s="196"/>
      <c r="J738" s="169"/>
      <c r="K738" s="277"/>
      <c r="L738" s="277"/>
      <c r="M738" s="250"/>
      <c r="N738" s="280"/>
      <c r="O738" s="280"/>
      <c r="P738" s="165"/>
      <c r="Q738" s="164"/>
      <c r="R738" s="197"/>
      <c r="S738" s="197"/>
      <c r="T738" s="197"/>
      <c r="U738" s="197"/>
      <c r="V738" s="13"/>
    </row>
    <row r="739" spans="1:22" ht="28.5" x14ac:dyDescent="0.25">
      <c r="A739" s="441" t="s">
        <v>226</v>
      </c>
      <c r="B739" s="442" t="s">
        <v>107</v>
      </c>
      <c r="C739" s="198" t="s">
        <v>227</v>
      </c>
      <c r="D739" s="199" t="s">
        <v>108</v>
      </c>
      <c r="E739" s="200" t="s">
        <v>228</v>
      </c>
      <c r="F739" s="201" t="s">
        <v>229</v>
      </c>
      <c r="G739" s="202" t="s">
        <v>94</v>
      </c>
      <c r="H739" s="203" t="s">
        <v>94</v>
      </c>
      <c r="I739" s="443" t="s">
        <v>109</v>
      </c>
      <c r="J739" s="239">
        <v>410</v>
      </c>
      <c r="K739" s="279"/>
      <c r="L739" s="279"/>
      <c r="M739" s="250">
        <v>0</v>
      </c>
      <c r="N739" s="280"/>
      <c r="O739" s="280"/>
      <c r="P739" s="165">
        <f>ROUND(((M739/J739)*100),0)</f>
        <v>0</v>
      </c>
      <c r="Q739" s="164" t="str">
        <f>IF(P739&lt;=84,"DEFICIENTE",IF(P739&lt;=89,"REGULAR",IF(P739&lt;=94,"BUENO","MUY BUENO")))</f>
        <v>DEFICIENTE</v>
      </c>
      <c r="R739" s="204">
        <f>J739</f>
        <v>410</v>
      </c>
      <c r="S739" s="204">
        <f>M739</f>
        <v>0</v>
      </c>
      <c r="T739" s="204">
        <f>ROUND(((S739/R739)*100),0)</f>
        <v>0</v>
      </c>
      <c r="U739" s="204" t="str">
        <f>IF(T739&lt;=84,"DEFICIENTE",IF(T739&lt;=89,"REGULAR",IF(T739&lt;=94,"BUENO","MUY BUENO")))</f>
        <v>DEFICIENTE</v>
      </c>
      <c r="V739" s="13"/>
    </row>
    <row r="740" spans="1:22" x14ac:dyDescent="0.25">
      <c r="A740" s="441"/>
      <c r="B740" s="442"/>
      <c r="C740" s="484" t="s">
        <v>230</v>
      </c>
      <c r="D740" s="492" t="s">
        <v>110</v>
      </c>
      <c r="E740" s="236" t="s">
        <v>231</v>
      </c>
      <c r="F740" s="235" t="s">
        <v>232</v>
      </c>
      <c r="G740" s="205" t="s">
        <v>17</v>
      </c>
      <c r="H740" s="493" t="s">
        <v>111</v>
      </c>
      <c r="I740" s="443"/>
      <c r="J740" s="239">
        <v>3</v>
      </c>
      <c r="K740" s="279"/>
      <c r="L740" s="279"/>
      <c r="M740" s="250">
        <v>0</v>
      </c>
      <c r="N740" s="280"/>
      <c r="O740" s="280"/>
      <c r="P740" s="165">
        <f>ROUND(((M740/J740)*100),0)</f>
        <v>0</v>
      </c>
      <c r="Q740" s="164" t="str">
        <f>IF(P740&lt;=84,"DEFICIENTE",IF(P740&lt;=89,"REGULAR",IF(P740&lt;=94,"BUENO","MUY BUENO")))</f>
        <v>DEFICIENTE</v>
      </c>
      <c r="R740" s="404">
        <f>J740</f>
        <v>3</v>
      </c>
      <c r="S740" s="404">
        <f>M740</f>
        <v>0</v>
      </c>
      <c r="T740" s="404">
        <f>ROUND(((S740/R740)*100),0)</f>
        <v>0</v>
      </c>
      <c r="U740" s="404" t="str">
        <f>IF(T740&lt;=84,"DEFICIENTE",IF(T740&lt;=89,"REGULAR",IF(T740&lt;=94,"BUENO","MUY BUENO")))</f>
        <v>DEFICIENTE</v>
      </c>
      <c r="V740" s="13"/>
    </row>
    <row r="741" spans="1:22" ht="24" x14ac:dyDescent="0.25">
      <c r="A741" s="441"/>
      <c r="B741" s="442"/>
      <c r="C741" s="484"/>
      <c r="D741" s="492"/>
      <c r="E741" s="236" t="s">
        <v>233</v>
      </c>
      <c r="F741" s="235" t="s">
        <v>234</v>
      </c>
      <c r="G741" s="205" t="s">
        <v>17</v>
      </c>
      <c r="H741" s="493"/>
      <c r="I741" s="443"/>
      <c r="J741" s="239">
        <v>0</v>
      </c>
      <c r="K741" s="279"/>
      <c r="L741" s="279"/>
      <c r="M741" s="250">
        <v>0</v>
      </c>
      <c r="N741" s="280"/>
      <c r="O741" s="280"/>
      <c r="P741" s="165" t="e">
        <f>ROUND(((M741/J741)*100),0)</f>
        <v>#DIV/0!</v>
      </c>
      <c r="Q741" s="164" t="e">
        <f>IF(P741&lt;=84,"DEFICIENTE",IF(P741&lt;=89,"REGULAR",IF(P741&lt;=94,"BUENO","MUY BUENO")))</f>
        <v>#DIV/0!</v>
      </c>
      <c r="R741" s="405"/>
      <c r="S741" s="405"/>
      <c r="T741" s="405"/>
      <c r="U741" s="405"/>
      <c r="V741" s="13"/>
    </row>
    <row r="742" spans="1:22" ht="36" x14ac:dyDescent="0.25">
      <c r="A742" s="441"/>
      <c r="B742" s="442"/>
      <c r="C742" s="484"/>
      <c r="D742" s="492"/>
      <c r="E742" s="236" t="s">
        <v>235</v>
      </c>
      <c r="F742" s="235" t="s">
        <v>236</v>
      </c>
      <c r="G742" s="205" t="s">
        <v>17</v>
      </c>
      <c r="H742" s="493"/>
      <c r="I742" s="443"/>
      <c r="J742" s="239">
        <v>0</v>
      </c>
      <c r="K742" s="279"/>
      <c r="L742" s="279"/>
      <c r="M742" s="250">
        <v>0</v>
      </c>
      <c r="N742" s="280"/>
      <c r="O742" s="280"/>
      <c r="P742" s="165" t="e">
        <f>ROUND(((M742/J742)*100),0)</f>
        <v>#DIV/0!</v>
      </c>
      <c r="Q742" s="164" t="e">
        <f>IF(P742&lt;=84,"DEFICIENTE",IF(P742&lt;=89,"REGULAR",IF(P742&lt;=94,"BUENO","MUY BUENO")))</f>
        <v>#DIV/0!</v>
      </c>
      <c r="R742" s="405"/>
      <c r="S742" s="405"/>
      <c r="T742" s="405"/>
      <c r="U742" s="405"/>
      <c r="V742" s="13"/>
    </row>
    <row r="743" spans="1:22" ht="36" x14ac:dyDescent="0.25">
      <c r="A743" s="441"/>
      <c r="B743" s="442"/>
      <c r="C743" s="484"/>
      <c r="D743" s="492"/>
      <c r="E743" s="236" t="s">
        <v>237</v>
      </c>
      <c r="F743" s="235" t="s">
        <v>238</v>
      </c>
      <c r="G743" s="205" t="s">
        <v>17</v>
      </c>
      <c r="H743" s="493"/>
      <c r="I743" s="443"/>
      <c r="J743" s="239">
        <v>0</v>
      </c>
      <c r="K743" s="279"/>
      <c r="L743" s="279"/>
      <c r="M743" s="250">
        <v>0</v>
      </c>
      <c r="N743" s="280"/>
      <c r="O743" s="280"/>
      <c r="P743" s="165" t="e">
        <f>ROUND(((M743/J743)*100),0)</f>
        <v>#DIV/0!</v>
      </c>
      <c r="Q743" s="164" t="e">
        <f>IF(P743&lt;=84,"DEFICIENTE",IF(P743&lt;=89,"REGULAR",IF(P743&lt;=94,"BUENO","MUY BUENO")))</f>
        <v>#DIV/0!</v>
      </c>
      <c r="R743" s="406"/>
      <c r="S743" s="406"/>
      <c r="T743" s="406"/>
      <c r="U743" s="406"/>
      <c r="V743" s="13"/>
    </row>
    <row r="744" spans="1:22" ht="18.75" x14ac:dyDescent="0.25">
      <c r="A744" s="436" t="s">
        <v>128</v>
      </c>
      <c r="B744" s="437"/>
      <c r="C744" s="437"/>
      <c r="D744" s="437"/>
      <c r="E744" s="437"/>
      <c r="F744" s="437"/>
      <c r="G744" s="437"/>
      <c r="H744" s="437"/>
      <c r="I744" s="437"/>
      <c r="J744" s="437"/>
      <c r="K744" s="437"/>
      <c r="L744" s="437"/>
      <c r="M744" s="437"/>
      <c r="N744" s="437"/>
      <c r="O744" s="437"/>
      <c r="P744" s="437"/>
      <c r="Q744" s="437"/>
      <c r="R744" s="437"/>
      <c r="S744" s="437"/>
      <c r="T744" s="437"/>
      <c r="U744" s="438"/>
      <c r="V744" s="13"/>
    </row>
    <row r="745" spans="1:22" x14ac:dyDescent="0.25">
      <c r="A745" s="210" t="s">
        <v>91</v>
      </c>
      <c r="B745" s="207"/>
      <c r="C745" s="207"/>
      <c r="D745" s="207"/>
      <c r="E745" s="207"/>
      <c r="F745" s="207"/>
      <c r="G745" s="207"/>
      <c r="H745" s="207"/>
      <c r="I745" s="207"/>
      <c r="J745" s="207"/>
      <c r="K745" s="207"/>
      <c r="L745" s="207"/>
      <c r="M745" s="207"/>
      <c r="N745" s="207"/>
      <c r="O745" s="207"/>
      <c r="P745" s="207"/>
      <c r="Q745" s="207"/>
      <c r="R745" s="208"/>
      <c r="S745" s="208"/>
      <c r="T745" s="209"/>
      <c r="U745" s="208"/>
      <c r="V745" s="13"/>
    </row>
    <row r="746" spans="1:22" ht="24" x14ac:dyDescent="0.25">
      <c r="A746" s="455" t="s">
        <v>12</v>
      </c>
      <c r="B746" s="456" t="s">
        <v>92</v>
      </c>
      <c r="C746" s="457" t="s">
        <v>150</v>
      </c>
      <c r="D746" s="458" t="s">
        <v>93</v>
      </c>
      <c r="E746" s="161" t="s">
        <v>151</v>
      </c>
      <c r="F746" s="162" t="s">
        <v>152</v>
      </c>
      <c r="G746" s="163" t="s">
        <v>153</v>
      </c>
      <c r="H746" s="459" t="s">
        <v>94</v>
      </c>
      <c r="I746" s="460" t="s">
        <v>95</v>
      </c>
      <c r="J746" s="267">
        <v>45</v>
      </c>
      <c r="K746" s="267"/>
      <c r="L746" s="267"/>
      <c r="M746" s="250">
        <v>0</v>
      </c>
      <c r="N746" s="280"/>
      <c r="O746" s="280"/>
      <c r="P746" s="165">
        <f>ROUND(((M746/J746)*100),0)</f>
        <v>0</v>
      </c>
      <c r="Q746" s="164" t="str">
        <f>IF(P746&lt;=84,"DEFICIENTE",IF(P746&lt;=89,"REGULAR",IF(P746&lt;=94,"BUENO","MUY BUENO")))</f>
        <v>DEFICIENTE</v>
      </c>
      <c r="R746" s="407">
        <f>J746</f>
        <v>45</v>
      </c>
      <c r="S746" s="410">
        <f>M746</f>
        <v>0</v>
      </c>
      <c r="T746" s="410">
        <f>ROUND(((S746/R746)*100),0)</f>
        <v>0</v>
      </c>
      <c r="U746" s="410" t="str">
        <f>IF(T746&lt;=84,"DEFICIENTE",IF(T746&lt;=89,"REGULAR",IF(T746&lt;=94,"BUENO","MUY BUENO")))</f>
        <v>DEFICIENTE</v>
      </c>
      <c r="V746" s="13"/>
    </row>
    <row r="747" spans="1:22" ht="48" x14ac:dyDescent="0.25">
      <c r="A747" s="455"/>
      <c r="B747" s="456"/>
      <c r="C747" s="457"/>
      <c r="D747" s="458"/>
      <c r="E747" s="166" t="s">
        <v>154</v>
      </c>
      <c r="F747" s="167" t="s">
        <v>142</v>
      </c>
      <c r="G747" s="168" t="s">
        <v>153</v>
      </c>
      <c r="H747" s="459"/>
      <c r="I747" s="460"/>
      <c r="J747" s="246"/>
      <c r="K747" s="279"/>
      <c r="L747" s="279"/>
      <c r="M747" s="253"/>
      <c r="N747" s="253"/>
      <c r="O747" s="253"/>
      <c r="P747" s="171"/>
      <c r="Q747" s="170"/>
      <c r="R747" s="408"/>
      <c r="S747" s="411"/>
      <c r="T747" s="411"/>
      <c r="U747" s="411"/>
      <c r="V747" s="13"/>
    </row>
    <row r="748" spans="1:22" ht="48" x14ac:dyDescent="0.25">
      <c r="A748" s="455"/>
      <c r="B748" s="456"/>
      <c r="C748" s="481" t="s">
        <v>155</v>
      </c>
      <c r="D748" s="489" t="s">
        <v>96</v>
      </c>
      <c r="E748" s="172" t="s">
        <v>143</v>
      </c>
      <c r="F748" s="173" t="s">
        <v>144</v>
      </c>
      <c r="G748" s="174" t="s">
        <v>145</v>
      </c>
      <c r="H748" s="482" t="s">
        <v>94</v>
      </c>
      <c r="I748" s="460"/>
      <c r="J748" s="246"/>
      <c r="K748" s="279"/>
      <c r="L748" s="279"/>
      <c r="M748" s="253"/>
      <c r="N748" s="253"/>
      <c r="O748" s="253"/>
      <c r="P748" s="171"/>
      <c r="Q748" s="170"/>
      <c r="R748" s="408"/>
      <c r="S748" s="411"/>
      <c r="T748" s="411"/>
      <c r="U748" s="411"/>
      <c r="V748" s="13"/>
    </row>
    <row r="749" spans="1:22" ht="36" x14ac:dyDescent="0.25">
      <c r="A749" s="455"/>
      <c r="B749" s="456"/>
      <c r="C749" s="481"/>
      <c r="D749" s="489"/>
      <c r="E749" s="172" t="s">
        <v>146</v>
      </c>
      <c r="F749" s="173" t="s">
        <v>147</v>
      </c>
      <c r="G749" s="174" t="s">
        <v>145</v>
      </c>
      <c r="H749" s="482"/>
      <c r="I749" s="460"/>
      <c r="J749" s="246"/>
      <c r="K749" s="279"/>
      <c r="L749" s="279"/>
      <c r="M749" s="253"/>
      <c r="N749" s="253"/>
      <c r="O749" s="253"/>
      <c r="P749" s="171"/>
      <c r="Q749" s="170"/>
      <c r="R749" s="408"/>
      <c r="S749" s="411"/>
      <c r="T749" s="411"/>
      <c r="U749" s="411"/>
      <c r="V749" s="13"/>
    </row>
    <row r="750" spans="1:22" ht="48" x14ac:dyDescent="0.25">
      <c r="A750" s="455"/>
      <c r="B750" s="456"/>
      <c r="C750" s="481"/>
      <c r="D750" s="489"/>
      <c r="E750" s="175" t="s">
        <v>148</v>
      </c>
      <c r="F750" s="176" t="s">
        <v>149</v>
      </c>
      <c r="G750" s="163" t="s">
        <v>145</v>
      </c>
      <c r="H750" s="482"/>
      <c r="I750" s="460"/>
      <c r="J750" s="246">
        <v>5</v>
      </c>
      <c r="K750" s="279"/>
      <c r="L750" s="279"/>
      <c r="M750" s="250">
        <v>0</v>
      </c>
      <c r="N750" s="280"/>
      <c r="O750" s="280"/>
      <c r="P750" s="165">
        <f>ROUND(((M750/J750)*100),0)</f>
        <v>0</v>
      </c>
      <c r="Q750" s="164" t="str">
        <f>IF(P750&lt;=84,"DEFICIENTE",IF(P750&lt;=89,"REGULAR",IF(P750&lt;=94,"BUENO","MUY BUENO")))</f>
        <v>DEFICIENTE</v>
      </c>
      <c r="R750" s="409"/>
      <c r="S750" s="412"/>
      <c r="T750" s="412"/>
      <c r="U750" s="412"/>
      <c r="V750" s="13"/>
    </row>
    <row r="751" spans="1:22" ht="24" x14ac:dyDescent="0.25">
      <c r="A751" s="483" t="s">
        <v>14</v>
      </c>
      <c r="B751" s="456" t="s">
        <v>156</v>
      </c>
      <c r="C751" s="484" t="s">
        <v>157</v>
      </c>
      <c r="D751" s="458" t="s">
        <v>158</v>
      </c>
      <c r="E751" s="175" t="s">
        <v>159</v>
      </c>
      <c r="F751" s="177" t="s">
        <v>160</v>
      </c>
      <c r="G751" s="163" t="s">
        <v>161</v>
      </c>
      <c r="H751" s="459" t="s">
        <v>97</v>
      </c>
      <c r="I751" s="485" t="s">
        <v>98</v>
      </c>
      <c r="J751" s="433">
        <v>0</v>
      </c>
      <c r="K751" s="279"/>
      <c r="L751" s="279"/>
      <c r="M751" s="418">
        <v>0</v>
      </c>
      <c r="N751" s="528"/>
      <c r="O751" s="528"/>
      <c r="P751" s="434" t="e">
        <f>ROUND(((M751/J751)*100),0)</f>
        <v>#DIV/0!</v>
      </c>
      <c r="Q751" s="422" t="e">
        <f t="shared" ref="Q751" si="150">IF(P751&lt;=84,"DEFICIENTE",IF(P751&lt;=89,"REGULAR",IF(P751&lt;=94,"BUENO","MUY BUENO")))</f>
        <v>#DIV/0!</v>
      </c>
      <c r="R751" s="398">
        <f>J751</f>
        <v>0</v>
      </c>
      <c r="S751" s="398">
        <f>M751</f>
        <v>0</v>
      </c>
      <c r="T751" s="400" t="e">
        <f>ROUND(((S751/R751)*100),0)</f>
        <v>#DIV/0!</v>
      </c>
      <c r="U751" s="400" t="e">
        <f>IF(T751&lt;=84,"DEFICIENTE",IF(T751&lt;=89,"REGULAR",IF(T751&lt;=94,"BUENO","MUY BUENO")))</f>
        <v>#DIV/0!</v>
      </c>
      <c r="V751" s="13"/>
    </row>
    <row r="752" spans="1:22" ht="36" x14ac:dyDescent="0.25">
      <c r="A752" s="483"/>
      <c r="B752" s="456"/>
      <c r="C752" s="484"/>
      <c r="D752" s="458"/>
      <c r="E752" s="175" t="s">
        <v>162</v>
      </c>
      <c r="F752" s="177" t="s">
        <v>163</v>
      </c>
      <c r="G752" s="163" t="s">
        <v>164</v>
      </c>
      <c r="H752" s="459"/>
      <c r="I752" s="485"/>
      <c r="J752" s="433"/>
      <c r="K752" s="279"/>
      <c r="L752" s="279"/>
      <c r="M752" s="418"/>
      <c r="N752" s="531"/>
      <c r="O752" s="531"/>
      <c r="P752" s="435"/>
      <c r="Q752" s="422"/>
      <c r="R752" s="403"/>
      <c r="S752" s="403"/>
      <c r="T752" s="402"/>
      <c r="U752" s="402"/>
      <c r="V752" s="13"/>
    </row>
    <row r="753" spans="1:22" ht="36" x14ac:dyDescent="0.25">
      <c r="A753" s="483"/>
      <c r="B753" s="456"/>
      <c r="C753" s="484"/>
      <c r="D753" s="458"/>
      <c r="E753" s="175" t="s">
        <v>165</v>
      </c>
      <c r="F753" s="177" t="s">
        <v>166</v>
      </c>
      <c r="G753" s="163" t="s">
        <v>167</v>
      </c>
      <c r="H753" s="459"/>
      <c r="I753" s="485"/>
      <c r="J753" s="433"/>
      <c r="K753" s="279"/>
      <c r="L753" s="279"/>
      <c r="M753" s="418"/>
      <c r="N753" s="531"/>
      <c r="O753" s="531"/>
      <c r="P753" s="435"/>
      <c r="Q753" s="422"/>
      <c r="R753" s="403"/>
      <c r="S753" s="403"/>
      <c r="T753" s="402"/>
      <c r="U753" s="402"/>
      <c r="V753" s="13"/>
    </row>
    <row r="754" spans="1:22" ht="36" x14ac:dyDescent="0.25">
      <c r="A754" s="483"/>
      <c r="B754" s="456"/>
      <c r="C754" s="481" t="s">
        <v>168</v>
      </c>
      <c r="D754" s="477" t="s">
        <v>169</v>
      </c>
      <c r="E754" s="175" t="s">
        <v>170</v>
      </c>
      <c r="F754" s="177" t="s">
        <v>171</v>
      </c>
      <c r="G754" s="163" t="s">
        <v>172</v>
      </c>
      <c r="H754" s="482" t="s">
        <v>173</v>
      </c>
      <c r="I754" s="485"/>
      <c r="J754" s="433">
        <v>0</v>
      </c>
      <c r="K754" s="279"/>
      <c r="L754" s="279"/>
      <c r="M754" s="418">
        <v>0</v>
      </c>
      <c r="N754" s="280"/>
      <c r="O754" s="280"/>
      <c r="P754" s="421" t="e">
        <f>ROUND(((M754/J754)*100),0)</f>
        <v>#DIV/0!</v>
      </c>
      <c r="Q754" s="422" t="e">
        <f t="shared" ref="Q754" si="151">IF(P754&lt;=84,"DEFICIENTE",IF(P754&lt;=89,"REGULAR",IF(P754&lt;=94,"BUENO","MUY BUENO")))</f>
        <v>#DIV/0!</v>
      </c>
      <c r="R754" s="403"/>
      <c r="S754" s="403"/>
      <c r="T754" s="402"/>
      <c r="U754" s="402"/>
      <c r="V754" s="13"/>
    </row>
    <row r="755" spans="1:22" ht="48" x14ac:dyDescent="0.25">
      <c r="A755" s="483"/>
      <c r="B755" s="456"/>
      <c r="C755" s="481"/>
      <c r="D755" s="477"/>
      <c r="E755" s="175" t="s">
        <v>174</v>
      </c>
      <c r="F755" s="177" t="s">
        <v>175</v>
      </c>
      <c r="G755" s="163" t="s">
        <v>176</v>
      </c>
      <c r="H755" s="482"/>
      <c r="I755" s="485"/>
      <c r="J755" s="433"/>
      <c r="K755" s="279"/>
      <c r="L755" s="279"/>
      <c r="M755" s="418"/>
      <c r="N755" s="280"/>
      <c r="O755" s="280"/>
      <c r="P755" s="421"/>
      <c r="Q755" s="422"/>
      <c r="R755" s="403"/>
      <c r="S755" s="403"/>
      <c r="T755" s="402"/>
      <c r="U755" s="402"/>
      <c r="V755" s="13"/>
    </row>
    <row r="756" spans="1:22" ht="60" x14ac:dyDescent="0.25">
      <c r="A756" s="483"/>
      <c r="B756" s="456"/>
      <c r="C756" s="457" t="s">
        <v>177</v>
      </c>
      <c r="D756" s="480" t="s">
        <v>178</v>
      </c>
      <c r="E756" s="175" t="s">
        <v>179</v>
      </c>
      <c r="F756" s="177" t="s">
        <v>180</v>
      </c>
      <c r="G756" s="163" t="s">
        <v>176</v>
      </c>
      <c r="H756" s="459" t="s">
        <v>181</v>
      </c>
      <c r="I756" s="485"/>
      <c r="J756" s="433">
        <v>0</v>
      </c>
      <c r="K756" s="279"/>
      <c r="L756" s="279"/>
      <c r="M756" s="418">
        <v>0</v>
      </c>
      <c r="N756" s="280"/>
      <c r="O756" s="280"/>
      <c r="P756" s="421" t="e">
        <f>ROUND(((M756/J756)*100),0)</f>
        <v>#DIV/0!</v>
      </c>
      <c r="Q756" s="422" t="e">
        <f t="shared" ref="Q756" si="152">IF(P756&lt;=84,"DEFICIENTE",IF(P756&lt;=89,"REGULAR",IF(P756&lt;=94,"BUENO","MUY BUENO")))</f>
        <v>#DIV/0!</v>
      </c>
      <c r="R756" s="403"/>
      <c r="S756" s="403"/>
      <c r="T756" s="402"/>
      <c r="U756" s="402"/>
      <c r="V756" s="13"/>
    </row>
    <row r="757" spans="1:22" ht="36" x14ac:dyDescent="0.25">
      <c r="A757" s="483"/>
      <c r="B757" s="456"/>
      <c r="C757" s="457"/>
      <c r="D757" s="480"/>
      <c r="E757" s="175" t="s">
        <v>182</v>
      </c>
      <c r="F757" s="177" t="s">
        <v>183</v>
      </c>
      <c r="G757" s="163" t="s">
        <v>184</v>
      </c>
      <c r="H757" s="459"/>
      <c r="I757" s="485"/>
      <c r="J757" s="433"/>
      <c r="K757" s="279"/>
      <c r="L757" s="279"/>
      <c r="M757" s="418"/>
      <c r="N757" s="280"/>
      <c r="O757" s="280"/>
      <c r="P757" s="421"/>
      <c r="Q757" s="422"/>
      <c r="R757" s="399"/>
      <c r="S757" s="399"/>
      <c r="T757" s="401"/>
      <c r="U757" s="401"/>
      <c r="V757" s="13"/>
    </row>
    <row r="758" spans="1:22" ht="60" x14ac:dyDescent="0.25">
      <c r="A758" s="483" t="s">
        <v>15</v>
      </c>
      <c r="B758" s="475" t="s">
        <v>185</v>
      </c>
      <c r="C758" s="476" t="s">
        <v>186</v>
      </c>
      <c r="D758" s="477" t="s">
        <v>187</v>
      </c>
      <c r="E758" s="175" t="s">
        <v>188</v>
      </c>
      <c r="F758" s="178" t="s">
        <v>189</v>
      </c>
      <c r="G758" s="163" t="s">
        <v>190</v>
      </c>
      <c r="H758" s="478" t="s">
        <v>191</v>
      </c>
      <c r="I758" s="479" t="s">
        <v>99</v>
      </c>
      <c r="J758" s="433">
        <v>0</v>
      </c>
      <c r="K758" s="279"/>
      <c r="L758" s="279"/>
      <c r="M758" s="418">
        <v>0</v>
      </c>
      <c r="N758" s="280"/>
      <c r="O758" s="280"/>
      <c r="P758" s="421" t="e">
        <f>ROUND(((M758/J758)*100),0)</f>
        <v>#DIV/0!</v>
      </c>
      <c r="Q758" s="422" t="e">
        <f t="shared" ref="Q758" si="153">IF(P758&lt;=84,"DEFICIENTE",IF(P758&lt;=89,"REGULAR",IF(P758&lt;=94,"BUENO","MUY BUENO")))</f>
        <v>#DIV/0!</v>
      </c>
      <c r="R758" s="398">
        <f>J758</f>
        <v>0</v>
      </c>
      <c r="S758" s="400">
        <f>M758</f>
        <v>0</v>
      </c>
      <c r="T758" s="398" t="e">
        <f>ROUND(((S758/R758)*100),0)</f>
        <v>#DIV/0!</v>
      </c>
      <c r="U758" s="398" t="e">
        <f>IF(T758&lt;=84,"DEFICIENTE",IF(T758&lt;=89,"REGULAR",IF(T758&lt;=94,"BUENO","MUY BUENO")))</f>
        <v>#DIV/0!</v>
      </c>
      <c r="V758" s="13"/>
    </row>
    <row r="759" spans="1:22" ht="36" x14ac:dyDescent="0.25">
      <c r="A759" s="483"/>
      <c r="B759" s="475"/>
      <c r="C759" s="476"/>
      <c r="D759" s="477"/>
      <c r="E759" s="175" t="s">
        <v>192</v>
      </c>
      <c r="F759" s="178" t="s">
        <v>193</v>
      </c>
      <c r="G759" s="163" t="s">
        <v>194</v>
      </c>
      <c r="H759" s="478"/>
      <c r="I759" s="479"/>
      <c r="J759" s="433"/>
      <c r="K759" s="279"/>
      <c r="L759" s="279"/>
      <c r="M759" s="418"/>
      <c r="N759" s="280"/>
      <c r="O759" s="280"/>
      <c r="P759" s="421"/>
      <c r="Q759" s="422"/>
      <c r="R759" s="399"/>
      <c r="S759" s="401"/>
      <c r="T759" s="399"/>
      <c r="U759" s="399"/>
      <c r="V759" s="13"/>
    </row>
    <row r="760" spans="1:22" ht="60" x14ac:dyDescent="0.25">
      <c r="A760" s="483" t="s">
        <v>16</v>
      </c>
      <c r="B760" s="486" t="s">
        <v>195</v>
      </c>
      <c r="C760" s="179" t="s">
        <v>196</v>
      </c>
      <c r="D760" s="180" t="s">
        <v>197</v>
      </c>
      <c r="E760" s="175" t="s">
        <v>198</v>
      </c>
      <c r="F760" s="178" t="s">
        <v>199</v>
      </c>
      <c r="G760" s="181" t="s">
        <v>200</v>
      </c>
      <c r="H760" s="182" t="s">
        <v>100</v>
      </c>
      <c r="I760" s="485" t="s">
        <v>95</v>
      </c>
      <c r="J760" s="246">
        <v>1</v>
      </c>
      <c r="K760" s="279"/>
      <c r="L760" s="279"/>
      <c r="M760" s="250">
        <v>0</v>
      </c>
      <c r="N760" s="280"/>
      <c r="O760" s="280"/>
      <c r="P760" s="213">
        <f>ROUND(((M760/J760)*100),0)</f>
        <v>0</v>
      </c>
      <c r="Q760" s="164" t="str">
        <f t="shared" ref="Q760:Q763" si="154">IF(P760&lt;=84,"DEFICIENTE",IF(P760&lt;=89,"REGULAR",IF(P760&lt;=94,"BUENO","MUY BUENO")))</f>
        <v>DEFICIENTE</v>
      </c>
      <c r="R760" s="398">
        <f>(J760+J761+J762)*40</f>
        <v>80</v>
      </c>
      <c r="S760" s="398">
        <f>(M760+M761+M762)*40</f>
        <v>0</v>
      </c>
      <c r="T760" s="398">
        <f>ROUND(((S760/R760)*100),0)</f>
        <v>0</v>
      </c>
      <c r="U760" s="398" t="str">
        <f>IF(T760&lt;=84,"DEFICIENTE",IF(T760&lt;=89,"REGULAR",IF(T760&lt;=94,"BUENO","MUY BUENO")))</f>
        <v>DEFICIENTE</v>
      </c>
      <c r="V760" s="13"/>
    </row>
    <row r="761" spans="1:22" ht="84" customHeight="1" x14ac:dyDescent="0.25">
      <c r="A761" s="483"/>
      <c r="B761" s="486"/>
      <c r="C761" s="183" t="s">
        <v>201</v>
      </c>
      <c r="D761" s="184" t="s">
        <v>202</v>
      </c>
      <c r="E761" s="175" t="s">
        <v>203</v>
      </c>
      <c r="F761" s="178" t="s">
        <v>204</v>
      </c>
      <c r="G761" s="181" t="s">
        <v>205</v>
      </c>
      <c r="H761" s="185" t="s">
        <v>101</v>
      </c>
      <c r="I761" s="485"/>
      <c r="J761" s="246">
        <v>1</v>
      </c>
      <c r="K761" s="279"/>
      <c r="L761" s="279"/>
      <c r="M761" s="250">
        <v>0</v>
      </c>
      <c r="N761" s="280"/>
      <c r="O761" s="280"/>
      <c r="P761" s="213">
        <f>ROUND(((M761/J761)*100),0)</f>
        <v>0</v>
      </c>
      <c r="Q761" s="164" t="str">
        <f t="shared" si="154"/>
        <v>DEFICIENTE</v>
      </c>
      <c r="R761" s="403"/>
      <c r="S761" s="403"/>
      <c r="T761" s="403"/>
      <c r="U761" s="403"/>
      <c r="V761" s="13"/>
    </row>
    <row r="762" spans="1:22" ht="96" customHeight="1" x14ac:dyDescent="0.25">
      <c r="A762" s="483"/>
      <c r="B762" s="486"/>
      <c r="C762" s="179" t="s">
        <v>206</v>
      </c>
      <c r="D762" s="180" t="s">
        <v>207</v>
      </c>
      <c r="E762" s="175" t="s">
        <v>208</v>
      </c>
      <c r="F762" s="178" t="s">
        <v>209</v>
      </c>
      <c r="G762" s="181" t="s">
        <v>210</v>
      </c>
      <c r="H762" s="186" t="s">
        <v>211</v>
      </c>
      <c r="I762" s="485"/>
      <c r="J762" s="246">
        <v>0</v>
      </c>
      <c r="K762" s="279"/>
      <c r="L762" s="279"/>
      <c r="M762" s="250">
        <v>0</v>
      </c>
      <c r="N762" s="280"/>
      <c r="O762" s="280"/>
      <c r="P762" s="213" t="e">
        <f>ROUND(((M762/J762)*100),0)</f>
        <v>#DIV/0!</v>
      </c>
      <c r="Q762" s="164" t="e">
        <f t="shared" si="154"/>
        <v>#DIV/0!</v>
      </c>
      <c r="R762" s="399"/>
      <c r="S762" s="399"/>
      <c r="T762" s="399"/>
      <c r="U762" s="399"/>
      <c r="V762" s="13"/>
    </row>
    <row r="763" spans="1:22" ht="36" x14ac:dyDescent="0.25">
      <c r="A763" s="483" t="s">
        <v>102</v>
      </c>
      <c r="B763" s="486" t="s">
        <v>212</v>
      </c>
      <c r="C763" s="476" t="s">
        <v>213</v>
      </c>
      <c r="D763" s="477" t="s">
        <v>214</v>
      </c>
      <c r="E763" s="175" t="s">
        <v>215</v>
      </c>
      <c r="F763" s="178" t="s">
        <v>216</v>
      </c>
      <c r="G763" s="163" t="s">
        <v>217</v>
      </c>
      <c r="H763" s="487" t="s">
        <v>103</v>
      </c>
      <c r="I763" s="488" t="s">
        <v>104</v>
      </c>
      <c r="J763" s="433">
        <v>0</v>
      </c>
      <c r="K763" s="279"/>
      <c r="L763" s="279"/>
      <c r="M763" s="418">
        <v>0</v>
      </c>
      <c r="N763" s="280"/>
      <c r="O763" s="280"/>
      <c r="P763" s="421" t="e">
        <f>ROUND(((M763/J763)*100),0)</f>
        <v>#DIV/0!</v>
      </c>
      <c r="Q763" s="422" t="e">
        <f t="shared" si="154"/>
        <v>#DIV/0!</v>
      </c>
      <c r="R763" s="404">
        <f>J763</f>
        <v>0</v>
      </c>
      <c r="S763" s="404">
        <f>M763</f>
        <v>0</v>
      </c>
      <c r="T763" s="404" t="e">
        <f>ROUND(((S763/R763)*100),0)</f>
        <v>#DIV/0!</v>
      </c>
      <c r="U763" s="404" t="e">
        <f>IF(T763&lt;=84,"DEFICIENTE",IF(T763&lt;=89,"REGULAR",IF(T763&lt;=94,"BUENO","MUY BUENO")))</f>
        <v>#DIV/0!</v>
      </c>
      <c r="V763" s="13"/>
    </row>
    <row r="764" spans="1:22" ht="36" x14ac:dyDescent="0.25">
      <c r="A764" s="483"/>
      <c r="B764" s="486"/>
      <c r="C764" s="476"/>
      <c r="D764" s="477"/>
      <c r="E764" s="175" t="s">
        <v>218</v>
      </c>
      <c r="F764" s="178" t="s">
        <v>219</v>
      </c>
      <c r="G764" s="163" t="s">
        <v>220</v>
      </c>
      <c r="H764" s="487"/>
      <c r="I764" s="488"/>
      <c r="J764" s="433"/>
      <c r="K764" s="279"/>
      <c r="L764" s="279"/>
      <c r="M764" s="418"/>
      <c r="N764" s="280"/>
      <c r="O764" s="280"/>
      <c r="P764" s="421"/>
      <c r="Q764" s="422"/>
      <c r="R764" s="405"/>
      <c r="S764" s="405"/>
      <c r="T764" s="405"/>
      <c r="U764" s="405"/>
      <c r="V764" s="13"/>
    </row>
    <row r="765" spans="1:22" ht="76.5" x14ac:dyDescent="0.25">
      <c r="A765" s="483"/>
      <c r="B765" s="486"/>
      <c r="C765" s="179" t="s">
        <v>221</v>
      </c>
      <c r="D765" s="180" t="s">
        <v>222</v>
      </c>
      <c r="E765" s="187" t="s">
        <v>223</v>
      </c>
      <c r="F765" s="178" t="s">
        <v>224</v>
      </c>
      <c r="G765" s="181" t="s">
        <v>225</v>
      </c>
      <c r="H765" s="188" t="s">
        <v>105</v>
      </c>
      <c r="I765" s="488"/>
      <c r="J765" s="246">
        <v>1</v>
      </c>
      <c r="K765" s="279"/>
      <c r="L765" s="279"/>
      <c r="M765" s="250">
        <v>0</v>
      </c>
      <c r="N765" s="280"/>
      <c r="O765" s="280"/>
      <c r="P765" s="213">
        <f>ROUND(((M765/J765)*100),0)</f>
        <v>0</v>
      </c>
      <c r="Q765" s="164" t="str">
        <f t="shared" ref="Q765" si="155">IF(P765&lt;=84,"DEFICIENTE",IF(P765&lt;=89,"REGULAR",IF(P765&lt;=94,"BUENO","MUY BUENO")))</f>
        <v>DEFICIENTE</v>
      </c>
      <c r="R765" s="406"/>
      <c r="S765" s="406"/>
      <c r="T765" s="406"/>
      <c r="U765" s="406"/>
      <c r="V765" s="13"/>
    </row>
    <row r="766" spans="1:22" ht="16.5" x14ac:dyDescent="0.25">
      <c r="A766" s="189" t="s">
        <v>106</v>
      </c>
      <c r="B766" s="190"/>
      <c r="C766" s="191"/>
      <c r="D766" s="192"/>
      <c r="E766" s="193"/>
      <c r="F766" s="194"/>
      <c r="G766" s="195"/>
      <c r="H766" s="195"/>
      <c r="I766" s="196"/>
      <c r="J766" s="246"/>
      <c r="K766" s="279"/>
      <c r="L766" s="279"/>
      <c r="M766" s="250"/>
      <c r="N766" s="280"/>
      <c r="O766" s="280"/>
      <c r="P766" s="165"/>
      <c r="Q766" s="164"/>
      <c r="R766" s="197"/>
      <c r="S766" s="197"/>
      <c r="T766" s="197"/>
      <c r="U766" s="197"/>
      <c r="V766" s="13"/>
    </row>
    <row r="767" spans="1:22" ht="28.5" x14ac:dyDescent="0.25">
      <c r="A767" s="441" t="s">
        <v>226</v>
      </c>
      <c r="B767" s="442" t="s">
        <v>107</v>
      </c>
      <c r="C767" s="198" t="s">
        <v>227</v>
      </c>
      <c r="D767" s="199" t="s">
        <v>108</v>
      </c>
      <c r="E767" s="200" t="s">
        <v>228</v>
      </c>
      <c r="F767" s="201" t="s">
        <v>229</v>
      </c>
      <c r="G767" s="202" t="s">
        <v>94</v>
      </c>
      <c r="H767" s="203" t="s">
        <v>94</v>
      </c>
      <c r="I767" s="443" t="s">
        <v>109</v>
      </c>
      <c r="J767" s="246">
        <v>340</v>
      </c>
      <c r="K767" s="279"/>
      <c r="L767" s="279"/>
      <c r="M767" s="250">
        <v>0</v>
      </c>
      <c r="N767" s="280"/>
      <c r="O767" s="280"/>
      <c r="P767" s="165">
        <f>ROUND(((M767/J767)*100),0)</f>
        <v>0</v>
      </c>
      <c r="Q767" s="164" t="str">
        <f>IF(P767&lt;=84,"DEFICIENTE",IF(P767&lt;=89,"REGULAR",IF(P767&lt;=94,"BUENO","MUY BUENO")))</f>
        <v>DEFICIENTE</v>
      </c>
      <c r="R767" s="204">
        <f>J767</f>
        <v>340</v>
      </c>
      <c r="S767" s="204">
        <f>M767</f>
        <v>0</v>
      </c>
      <c r="T767" s="204">
        <f>ROUND(((S767/R767)*100),0)</f>
        <v>0</v>
      </c>
      <c r="U767" s="204" t="str">
        <f>IF(T767&lt;=84,"DEFICIENTE",IF(T767&lt;=89,"REGULAR",IF(T767&lt;=94,"BUENO","MUY BUENO")))</f>
        <v>DEFICIENTE</v>
      </c>
      <c r="V767" s="13"/>
    </row>
    <row r="768" spans="1:22" x14ac:dyDescent="0.25">
      <c r="A768" s="441"/>
      <c r="B768" s="442"/>
      <c r="C768" s="484" t="s">
        <v>230</v>
      </c>
      <c r="D768" s="492" t="s">
        <v>110</v>
      </c>
      <c r="E768" s="236" t="s">
        <v>231</v>
      </c>
      <c r="F768" s="235" t="s">
        <v>232</v>
      </c>
      <c r="G768" s="205" t="s">
        <v>17</v>
      </c>
      <c r="H768" s="493" t="s">
        <v>111</v>
      </c>
      <c r="I768" s="443"/>
      <c r="J768" s="246">
        <v>4</v>
      </c>
      <c r="K768" s="279"/>
      <c r="L768" s="279"/>
      <c r="M768" s="250">
        <v>0</v>
      </c>
      <c r="N768" s="280"/>
      <c r="O768" s="280"/>
      <c r="P768" s="165">
        <f>ROUND(((M768/J768)*100),0)</f>
        <v>0</v>
      </c>
      <c r="Q768" s="164" t="str">
        <f>IF(P768&lt;=84,"DEFICIENTE",IF(P768&lt;=89,"REGULAR",IF(P768&lt;=94,"BUENO","MUY BUENO")))</f>
        <v>DEFICIENTE</v>
      </c>
      <c r="R768" s="404">
        <f>J768</f>
        <v>4</v>
      </c>
      <c r="S768" s="404">
        <f>M768</f>
        <v>0</v>
      </c>
      <c r="T768" s="404">
        <f>ROUND(((S768/R768)*100),0)</f>
        <v>0</v>
      </c>
      <c r="U768" s="404" t="str">
        <f>IF(T768&lt;=84,"DEFICIENTE",IF(T768&lt;=89,"REGULAR",IF(T768&lt;=94,"BUENO","MUY BUENO")))</f>
        <v>DEFICIENTE</v>
      </c>
      <c r="V768" s="13"/>
    </row>
    <row r="769" spans="1:22" ht="24" x14ac:dyDescent="0.25">
      <c r="A769" s="441"/>
      <c r="B769" s="442"/>
      <c r="C769" s="484"/>
      <c r="D769" s="492"/>
      <c r="E769" s="236" t="s">
        <v>233</v>
      </c>
      <c r="F769" s="235" t="s">
        <v>234</v>
      </c>
      <c r="G769" s="205" t="s">
        <v>17</v>
      </c>
      <c r="H769" s="493"/>
      <c r="I769" s="443"/>
      <c r="J769" s="246">
        <v>0</v>
      </c>
      <c r="K769" s="279"/>
      <c r="L769" s="279"/>
      <c r="M769" s="250">
        <v>0</v>
      </c>
      <c r="N769" s="280"/>
      <c r="O769" s="280"/>
      <c r="P769" s="165" t="e">
        <f>ROUND(((M769/J769)*100),0)</f>
        <v>#DIV/0!</v>
      </c>
      <c r="Q769" s="164" t="e">
        <f>IF(P769&lt;=84,"DEFICIENTE",IF(P769&lt;=89,"REGULAR",IF(P769&lt;=94,"BUENO","MUY BUENO")))</f>
        <v>#DIV/0!</v>
      </c>
      <c r="R769" s="405"/>
      <c r="S769" s="405"/>
      <c r="T769" s="405"/>
      <c r="U769" s="405"/>
      <c r="V769" s="13"/>
    </row>
    <row r="770" spans="1:22" ht="36" x14ac:dyDescent="0.25">
      <c r="A770" s="441"/>
      <c r="B770" s="442"/>
      <c r="C770" s="484"/>
      <c r="D770" s="492"/>
      <c r="E770" s="236" t="s">
        <v>235</v>
      </c>
      <c r="F770" s="235" t="s">
        <v>236</v>
      </c>
      <c r="G770" s="205" t="s">
        <v>17</v>
      </c>
      <c r="H770" s="493"/>
      <c r="I770" s="443"/>
      <c r="J770" s="246">
        <v>0</v>
      </c>
      <c r="K770" s="279"/>
      <c r="L770" s="279"/>
      <c r="M770" s="250">
        <v>0</v>
      </c>
      <c r="N770" s="280"/>
      <c r="O770" s="280"/>
      <c r="P770" s="165" t="e">
        <f>ROUND(((M770/J770)*100),0)</f>
        <v>#DIV/0!</v>
      </c>
      <c r="Q770" s="164" t="e">
        <f>IF(P770&lt;=84,"DEFICIENTE",IF(P770&lt;=89,"REGULAR",IF(P770&lt;=94,"BUENO","MUY BUENO")))</f>
        <v>#DIV/0!</v>
      </c>
      <c r="R770" s="405"/>
      <c r="S770" s="405"/>
      <c r="T770" s="405"/>
      <c r="U770" s="405"/>
      <c r="V770" s="13"/>
    </row>
    <row r="771" spans="1:22" ht="36" x14ac:dyDescent="0.25">
      <c r="A771" s="441"/>
      <c r="B771" s="442"/>
      <c r="C771" s="484"/>
      <c r="D771" s="492"/>
      <c r="E771" s="236" t="s">
        <v>237</v>
      </c>
      <c r="F771" s="235" t="s">
        <v>238</v>
      </c>
      <c r="G771" s="205" t="s">
        <v>17</v>
      </c>
      <c r="H771" s="493"/>
      <c r="I771" s="443"/>
      <c r="J771" s="246">
        <v>0</v>
      </c>
      <c r="K771" s="279"/>
      <c r="L771" s="279"/>
      <c r="M771" s="250">
        <v>0</v>
      </c>
      <c r="N771" s="280"/>
      <c r="O771" s="280"/>
      <c r="P771" s="165" t="e">
        <f>ROUND(((M771/J771)*100),0)</f>
        <v>#DIV/0!</v>
      </c>
      <c r="Q771" s="164" t="e">
        <f>IF(P771&lt;=84,"DEFICIENTE",IF(P771&lt;=89,"REGULAR",IF(P771&lt;=94,"BUENO","MUY BUENO")))</f>
        <v>#DIV/0!</v>
      </c>
      <c r="R771" s="406"/>
      <c r="S771" s="406"/>
      <c r="T771" s="406"/>
      <c r="U771" s="406"/>
      <c r="V771" s="13"/>
    </row>
    <row r="772" spans="1:22" ht="18.75" x14ac:dyDescent="0.25">
      <c r="A772" s="436" t="s">
        <v>129</v>
      </c>
      <c r="B772" s="437"/>
      <c r="C772" s="437"/>
      <c r="D772" s="437"/>
      <c r="E772" s="437"/>
      <c r="F772" s="437"/>
      <c r="G772" s="437"/>
      <c r="H772" s="437"/>
      <c r="I772" s="437"/>
      <c r="J772" s="437"/>
      <c r="K772" s="437"/>
      <c r="L772" s="437"/>
      <c r="M772" s="437"/>
      <c r="N772" s="437"/>
      <c r="O772" s="437"/>
      <c r="P772" s="437"/>
      <c r="Q772" s="437"/>
      <c r="R772" s="437"/>
      <c r="S772" s="437"/>
      <c r="T772" s="437"/>
      <c r="U772" s="438"/>
      <c r="V772" s="13"/>
    </row>
    <row r="773" spans="1:22" x14ac:dyDescent="0.25">
      <c r="A773" s="210" t="s">
        <v>91</v>
      </c>
      <c r="B773" s="207"/>
      <c r="C773" s="207"/>
      <c r="D773" s="207"/>
      <c r="E773" s="207"/>
      <c r="F773" s="207"/>
      <c r="G773" s="207"/>
      <c r="H773" s="207"/>
      <c r="I773" s="207"/>
      <c r="J773" s="207"/>
      <c r="K773" s="207"/>
      <c r="L773" s="207"/>
      <c r="M773" s="207"/>
      <c r="N773" s="207"/>
      <c r="O773" s="207"/>
      <c r="P773" s="207"/>
      <c r="Q773" s="207"/>
      <c r="R773" s="208"/>
      <c r="S773" s="208"/>
      <c r="T773" s="209"/>
      <c r="U773" s="208"/>
      <c r="V773" s="13"/>
    </row>
    <row r="774" spans="1:22" ht="24" x14ac:dyDescent="0.25">
      <c r="A774" s="455" t="s">
        <v>12</v>
      </c>
      <c r="B774" s="456" t="s">
        <v>92</v>
      </c>
      <c r="C774" s="457" t="s">
        <v>150</v>
      </c>
      <c r="D774" s="458" t="s">
        <v>93</v>
      </c>
      <c r="E774" s="161" t="s">
        <v>151</v>
      </c>
      <c r="F774" s="162" t="s">
        <v>152</v>
      </c>
      <c r="G774" s="163" t="s">
        <v>153</v>
      </c>
      <c r="H774" s="459" t="s">
        <v>94</v>
      </c>
      <c r="I774" s="460" t="s">
        <v>95</v>
      </c>
      <c r="J774" s="267">
        <v>40</v>
      </c>
      <c r="K774" s="267"/>
      <c r="L774" s="267"/>
      <c r="M774" s="250">
        <v>0</v>
      </c>
      <c r="N774" s="280"/>
      <c r="O774" s="280"/>
      <c r="P774" s="165">
        <f>ROUND(((M774/J774)*100),0)</f>
        <v>0</v>
      </c>
      <c r="Q774" s="164" t="str">
        <f>IF(P774&lt;=84,"DEFICIENTE",IF(P774&lt;=89,"REGULAR",IF(P774&lt;=94,"BUENO","MUY BUENO")))</f>
        <v>DEFICIENTE</v>
      </c>
      <c r="R774" s="407">
        <f>J774</f>
        <v>40</v>
      </c>
      <c r="S774" s="410">
        <f>M774</f>
        <v>0</v>
      </c>
      <c r="T774" s="410">
        <f>ROUND(((S774/R774)*100),0)</f>
        <v>0</v>
      </c>
      <c r="U774" s="410" t="str">
        <f>IF(T774&lt;=84,"DEFICIENTE",IF(T774&lt;=89,"REGULAR",IF(T774&lt;=94,"BUENO","MUY BUENO")))</f>
        <v>DEFICIENTE</v>
      </c>
      <c r="V774" s="13"/>
    </row>
    <row r="775" spans="1:22" ht="48" x14ac:dyDescent="0.25">
      <c r="A775" s="455"/>
      <c r="B775" s="456"/>
      <c r="C775" s="457"/>
      <c r="D775" s="458"/>
      <c r="E775" s="166" t="s">
        <v>154</v>
      </c>
      <c r="F775" s="167" t="s">
        <v>142</v>
      </c>
      <c r="G775" s="168" t="s">
        <v>153</v>
      </c>
      <c r="H775" s="459"/>
      <c r="I775" s="460"/>
      <c r="J775" s="246"/>
      <c r="K775" s="279"/>
      <c r="L775" s="279"/>
      <c r="M775" s="253"/>
      <c r="N775" s="253"/>
      <c r="O775" s="253"/>
      <c r="P775" s="171"/>
      <c r="Q775" s="170"/>
      <c r="R775" s="408"/>
      <c r="S775" s="411"/>
      <c r="T775" s="411"/>
      <c r="U775" s="411"/>
      <c r="V775" s="13"/>
    </row>
    <row r="776" spans="1:22" ht="48" x14ac:dyDescent="0.25">
      <c r="A776" s="455"/>
      <c r="B776" s="456"/>
      <c r="C776" s="481" t="s">
        <v>155</v>
      </c>
      <c r="D776" s="489" t="s">
        <v>96</v>
      </c>
      <c r="E776" s="172" t="s">
        <v>143</v>
      </c>
      <c r="F776" s="173" t="s">
        <v>144</v>
      </c>
      <c r="G776" s="174" t="s">
        <v>145</v>
      </c>
      <c r="H776" s="482" t="s">
        <v>94</v>
      </c>
      <c r="I776" s="460"/>
      <c r="J776" s="246"/>
      <c r="K776" s="279"/>
      <c r="L776" s="279"/>
      <c r="M776" s="253"/>
      <c r="N776" s="253"/>
      <c r="O776" s="253"/>
      <c r="P776" s="171"/>
      <c r="Q776" s="170"/>
      <c r="R776" s="408"/>
      <c r="S776" s="411"/>
      <c r="T776" s="411"/>
      <c r="U776" s="411"/>
      <c r="V776" s="13"/>
    </row>
    <row r="777" spans="1:22" ht="36" x14ac:dyDescent="0.25">
      <c r="A777" s="455"/>
      <c r="B777" s="456"/>
      <c r="C777" s="481"/>
      <c r="D777" s="489"/>
      <c r="E777" s="172" t="s">
        <v>146</v>
      </c>
      <c r="F777" s="173" t="s">
        <v>147</v>
      </c>
      <c r="G777" s="174" t="s">
        <v>145</v>
      </c>
      <c r="H777" s="482"/>
      <c r="I777" s="460"/>
      <c r="J777" s="246"/>
      <c r="K777" s="279"/>
      <c r="L777" s="279"/>
      <c r="M777" s="253"/>
      <c r="N777" s="253"/>
      <c r="O777" s="253"/>
      <c r="P777" s="171"/>
      <c r="Q777" s="170"/>
      <c r="R777" s="408"/>
      <c r="S777" s="411"/>
      <c r="T777" s="411"/>
      <c r="U777" s="411"/>
      <c r="V777" s="13"/>
    </row>
    <row r="778" spans="1:22" ht="48" x14ac:dyDescent="0.25">
      <c r="A778" s="455"/>
      <c r="B778" s="456"/>
      <c r="C778" s="481"/>
      <c r="D778" s="489"/>
      <c r="E778" s="175" t="s">
        <v>148</v>
      </c>
      <c r="F778" s="176" t="s">
        <v>149</v>
      </c>
      <c r="G778" s="163" t="s">
        <v>145</v>
      </c>
      <c r="H778" s="482"/>
      <c r="I778" s="460"/>
      <c r="J778" s="246">
        <v>10</v>
      </c>
      <c r="K778" s="279"/>
      <c r="L778" s="279"/>
      <c r="M778" s="250">
        <v>0</v>
      </c>
      <c r="N778" s="280"/>
      <c r="O778" s="280"/>
      <c r="P778" s="165">
        <f>ROUND(((M778/J778)*100),0)</f>
        <v>0</v>
      </c>
      <c r="Q778" s="164" t="str">
        <f>IF(P778&lt;=84,"DEFICIENTE",IF(P778&lt;=89,"REGULAR",IF(P778&lt;=94,"BUENO","MUY BUENO")))</f>
        <v>DEFICIENTE</v>
      </c>
      <c r="R778" s="409"/>
      <c r="S778" s="412"/>
      <c r="T778" s="412"/>
      <c r="U778" s="412"/>
      <c r="V778" s="13"/>
    </row>
    <row r="779" spans="1:22" ht="24" x14ac:dyDescent="0.25">
      <c r="A779" s="483" t="s">
        <v>14</v>
      </c>
      <c r="B779" s="456" t="s">
        <v>156</v>
      </c>
      <c r="C779" s="484" t="s">
        <v>157</v>
      </c>
      <c r="D779" s="458" t="s">
        <v>158</v>
      </c>
      <c r="E779" s="175" t="s">
        <v>159</v>
      </c>
      <c r="F779" s="177" t="s">
        <v>160</v>
      </c>
      <c r="G779" s="163" t="s">
        <v>161</v>
      </c>
      <c r="H779" s="459" t="s">
        <v>97</v>
      </c>
      <c r="I779" s="485" t="s">
        <v>98</v>
      </c>
      <c r="J779" s="433">
        <v>0</v>
      </c>
      <c r="K779" s="279"/>
      <c r="L779" s="279"/>
      <c r="M779" s="418">
        <v>0</v>
      </c>
      <c r="N779" s="528"/>
      <c r="O779" s="528"/>
      <c r="P779" s="434" t="e">
        <f>ROUND(((M779/J779)*100),0)</f>
        <v>#DIV/0!</v>
      </c>
      <c r="Q779" s="422" t="e">
        <f t="shared" ref="Q779" si="156">IF(P779&lt;=84,"DEFICIENTE",IF(P779&lt;=89,"REGULAR",IF(P779&lt;=94,"BUENO","MUY BUENO")))</f>
        <v>#DIV/0!</v>
      </c>
      <c r="R779" s="398">
        <f>J779</f>
        <v>0</v>
      </c>
      <c r="S779" s="398">
        <f>M779</f>
        <v>0</v>
      </c>
      <c r="T779" s="400" t="e">
        <f>ROUND(((S779/R779)*100),0)</f>
        <v>#DIV/0!</v>
      </c>
      <c r="U779" s="400" t="e">
        <f>IF(T779&lt;=84,"DEFICIENTE",IF(T779&lt;=89,"REGULAR",IF(T779&lt;=94,"BUENO","MUY BUENO")))</f>
        <v>#DIV/0!</v>
      </c>
      <c r="V779" s="13"/>
    </row>
    <row r="780" spans="1:22" ht="36" x14ac:dyDescent="0.25">
      <c r="A780" s="483"/>
      <c r="B780" s="456"/>
      <c r="C780" s="484"/>
      <c r="D780" s="458"/>
      <c r="E780" s="175" t="s">
        <v>162</v>
      </c>
      <c r="F780" s="177" t="s">
        <v>163</v>
      </c>
      <c r="G780" s="163" t="s">
        <v>164</v>
      </c>
      <c r="H780" s="459"/>
      <c r="I780" s="485"/>
      <c r="J780" s="433"/>
      <c r="K780" s="279"/>
      <c r="L780" s="279"/>
      <c r="M780" s="418"/>
      <c r="N780" s="531"/>
      <c r="O780" s="531"/>
      <c r="P780" s="435"/>
      <c r="Q780" s="422"/>
      <c r="R780" s="403"/>
      <c r="S780" s="403"/>
      <c r="T780" s="402"/>
      <c r="U780" s="402"/>
      <c r="V780" s="13"/>
    </row>
    <row r="781" spans="1:22" ht="36" x14ac:dyDescent="0.25">
      <c r="A781" s="483"/>
      <c r="B781" s="456"/>
      <c r="C781" s="484"/>
      <c r="D781" s="458"/>
      <c r="E781" s="175" t="s">
        <v>165</v>
      </c>
      <c r="F781" s="177" t="s">
        <v>166</v>
      </c>
      <c r="G781" s="163" t="s">
        <v>167</v>
      </c>
      <c r="H781" s="459"/>
      <c r="I781" s="485"/>
      <c r="J781" s="433"/>
      <c r="K781" s="279"/>
      <c r="L781" s="279"/>
      <c r="M781" s="418"/>
      <c r="N781" s="531"/>
      <c r="O781" s="531"/>
      <c r="P781" s="435"/>
      <c r="Q781" s="422"/>
      <c r="R781" s="403"/>
      <c r="S781" s="403"/>
      <c r="T781" s="402"/>
      <c r="U781" s="402"/>
      <c r="V781" s="13"/>
    </row>
    <row r="782" spans="1:22" ht="36" x14ac:dyDescent="0.25">
      <c r="A782" s="483"/>
      <c r="B782" s="456"/>
      <c r="C782" s="481" t="s">
        <v>168</v>
      </c>
      <c r="D782" s="477" t="s">
        <v>169</v>
      </c>
      <c r="E782" s="175" t="s">
        <v>170</v>
      </c>
      <c r="F782" s="177" t="s">
        <v>171</v>
      </c>
      <c r="G782" s="163" t="s">
        <v>172</v>
      </c>
      <c r="H782" s="482" t="s">
        <v>173</v>
      </c>
      <c r="I782" s="485"/>
      <c r="J782" s="433">
        <v>0</v>
      </c>
      <c r="K782" s="279"/>
      <c r="L782" s="279"/>
      <c r="M782" s="418">
        <v>0</v>
      </c>
      <c r="N782" s="280"/>
      <c r="O782" s="280"/>
      <c r="P782" s="421" t="e">
        <f>ROUND(((M782/J782)*100),0)</f>
        <v>#DIV/0!</v>
      </c>
      <c r="Q782" s="422" t="e">
        <f t="shared" ref="Q782" si="157">IF(P782&lt;=84,"DEFICIENTE",IF(P782&lt;=89,"REGULAR",IF(P782&lt;=94,"BUENO","MUY BUENO")))</f>
        <v>#DIV/0!</v>
      </c>
      <c r="R782" s="403"/>
      <c r="S782" s="403"/>
      <c r="T782" s="402"/>
      <c r="U782" s="402"/>
      <c r="V782" s="13"/>
    </row>
    <row r="783" spans="1:22" ht="48" x14ac:dyDescent="0.25">
      <c r="A783" s="483"/>
      <c r="B783" s="456"/>
      <c r="C783" s="481"/>
      <c r="D783" s="477"/>
      <c r="E783" s="175" t="s">
        <v>174</v>
      </c>
      <c r="F783" s="177" t="s">
        <v>175</v>
      </c>
      <c r="G783" s="163" t="s">
        <v>176</v>
      </c>
      <c r="H783" s="482"/>
      <c r="I783" s="485"/>
      <c r="J783" s="433"/>
      <c r="K783" s="279"/>
      <c r="L783" s="279"/>
      <c r="M783" s="418"/>
      <c r="N783" s="280"/>
      <c r="O783" s="280"/>
      <c r="P783" s="421"/>
      <c r="Q783" s="422"/>
      <c r="R783" s="403"/>
      <c r="S783" s="403"/>
      <c r="T783" s="402"/>
      <c r="U783" s="402"/>
      <c r="V783" s="13"/>
    </row>
    <row r="784" spans="1:22" ht="60" x14ac:dyDescent="0.25">
      <c r="A784" s="483"/>
      <c r="B784" s="456"/>
      <c r="C784" s="457" t="s">
        <v>177</v>
      </c>
      <c r="D784" s="480" t="s">
        <v>178</v>
      </c>
      <c r="E784" s="175" t="s">
        <v>179</v>
      </c>
      <c r="F784" s="177" t="s">
        <v>180</v>
      </c>
      <c r="G784" s="163" t="s">
        <v>176</v>
      </c>
      <c r="H784" s="459" t="s">
        <v>181</v>
      </c>
      <c r="I784" s="485"/>
      <c r="J784" s="433">
        <v>0</v>
      </c>
      <c r="K784" s="279"/>
      <c r="L784" s="279"/>
      <c r="M784" s="418">
        <v>0</v>
      </c>
      <c r="N784" s="280"/>
      <c r="O784" s="280"/>
      <c r="P784" s="421" t="e">
        <f>ROUND(((M784/J784)*100),0)</f>
        <v>#DIV/0!</v>
      </c>
      <c r="Q784" s="422" t="e">
        <f t="shared" ref="Q784" si="158">IF(P784&lt;=84,"DEFICIENTE",IF(P784&lt;=89,"REGULAR",IF(P784&lt;=94,"BUENO","MUY BUENO")))</f>
        <v>#DIV/0!</v>
      </c>
      <c r="R784" s="403"/>
      <c r="S784" s="403"/>
      <c r="T784" s="402"/>
      <c r="U784" s="402"/>
      <c r="V784" s="13"/>
    </row>
    <row r="785" spans="1:22" ht="36" x14ac:dyDescent="0.25">
      <c r="A785" s="483"/>
      <c r="B785" s="456"/>
      <c r="C785" s="457"/>
      <c r="D785" s="480"/>
      <c r="E785" s="175" t="s">
        <v>182</v>
      </c>
      <c r="F785" s="177" t="s">
        <v>183</v>
      </c>
      <c r="G785" s="163" t="s">
        <v>184</v>
      </c>
      <c r="H785" s="459"/>
      <c r="I785" s="485"/>
      <c r="J785" s="433"/>
      <c r="K785" s="279"/>
      <c r="L785" s="279"/>
      <c r="M785" s="418"/>
      <c r="N785" s="280"/>
      <c r="O785" s="280"/>
      <c r="P785" s="421"/>
      <c r="Q785" s="422"/>
      <c r="R785" s="399"/>
      <c r="S785" s="399"/>
      <c r="T785" s="401"/>
      <c r="U785" s="401"/>
      <c r="V785" s="13"/>
    </row>
    <row r="786" spans="1:22" ht="60" x14ac:dyDescent="0.25">
      <c r="A786" s="483" t="s">
        <v>15</v>
      </c>
      <c r="B786" s="475" t="s">
        <v>185</v>
      </c>
      <c r="C786" s="476" t="s">
        <v>186</v>
      </c>
      <c r="D786" s="477" t="s">
        <v>187</v>
      </c>
      <c r="E786" s="175" t="s">
        <v>188</v>
      </c>
      <c r="F786" s="178" t="s">
        <v>189</v>
      </c>
      <c r="G786" s="163" t="s">
        <v>190</v>
      </c>
      <c r="H786" s="478" t="s">
        <v>191</v>
      </c>
      <c r="I786" s="479" t="s">
        <v>99</v>
      </c>
      <c r="J786" s="433">
        <v>1</v>
      </c>
      <c r="K786" s="279"/>
      <c r="L786" s="279"/>
      <c r="M786" s="418">
        <v>0</v>
      </c>
      <c r="N786" s="280"/>
      <c r="O786" s="280"/>
      <c r="P786" s="421">
        <f>ROUND(((M786/J786)*100),0)</f>
        <v>0</v>
      </c>
      <c r="Q786" s="422" t="str">
        <f t="shared" ref="Q786" si="159">IF(P786&lt;=84,"DEFICIENTE",IF(P786&lt;=89,"REGULAR",IF(P786&lt;=94,"BUENO","MUY BUENO")))</f>
        <v>DEFICIENTE</v>
      </c>
      <c r="R786" s="398">
        <f>J786</f>
        <v>1</v>
      </c>
      <c r="S786" s="400">
        <f>M786</f>
        <v>0</v>
      </c>
      <c r="T786" s="398">
        <f>ROUND(((S786/R786)*100),0)</f>
        <v>0</v>
      </c>
      <c r="U786" s="398" t="str">
        <f>IF(T786&lt;=84,"DEFICIENTE",IF(T786&lt;=89,"REGULAR",IF(T786&lt;=94,"BUENO","MUY BUENO")))</f>
        <v>DEFICIENTE</v>
      </c>
      <c r="V786" s="13"/>
    </row>
    <row r="787" spans="1:22" ht="36" x14ac:dyDescent="0.25">
      <c r="A787" s="483"/>
      <c r="B787" s="475"/>
      <c r="C787" s="476"/>
      <c r="D787" s="477"/>
      <c r="E787" s="175" t="s">
        <v>192</v>
      </c>
      <c r="F787" s="178" t="s">
        <v>193</v>
      </c>
      <c r="G787" s="163" t="s">
        <v>194</v>
      </c>
      <c r="H787" s="478"/>
      <c r="I787" s="479"/>
      <c r="J787" s="433"/>
      <c r="K787" s="279"/>
      <c r="L787" s="279"/>
      <c r="M787" s="418"/>
      <c r="N787" s="280"/>
      <c r="O787" s="280"/>
      <c r="P787" s="421"/>
      <c r="Q787" s="422"/>
      <c r="R787" s="399"/>
      <c r="S787" s="401"/>
      <c r="T787" s="399"/>
      <c r="U787" s="399"/>
      <c r="V787" s="13"/>
    </row>
    <row r="788" spans="1:22" ht="60" x14ac:dyDescent="0.25">
      <c r="A788" s="483" t="s">
        <v>16</v>
      </c>
      <c r="B788" s="486" t="s">
        <v>195</v>
      </c>
      <c r="C788" s="179" t="s">
        <v>196</v>
      </c>
      <c r="D788" s="180" t="s">
        <v>197</v>
      </c>
      <c r="E788" s="175" t="s">
        <v>198</v>
      </c>
      <c r="F788" s="178" t="s">
        <v>199</v>
      </c>
      <c r="G788" s="181" t="s">
        <v>200</v>
      </c>
      <c r="H788" s="182" t="s">
        <v>100</v>
      </c>
      <c r="I788" s="485" t="s">
        <v>95</v>
      </c>
      <c r="J788" s="246">
        <v>1</v>
      </c>
      <c r="K788" s="279"/>
      <c r="L788" s="279"/>
      <c r="M788" s="250">
        <v>0</v>
      </c>
      <c r="N788" s="280"/>
      <c r="O788" s="280"/>
      <c r="P788" s="213">
        <f>ROUND(((M788/J788)*100),0)</f>
        <v>0</v>
      </c>
      <c r="Q788" s="164" t="str">
        <f t="shared" ref="Q788:Q791" si="160">IF(P788&lt;=84,"DEFICIENTE",IF(P788&lt;=89,"REGULAR",IF(P788&lt;=94,"BUENO","MUY BUENO")))</f>
        <v>DEFICIENTE</v>
      </c>
      <c r="R788" s="398">
        <f>(J788+J789+J790)*40</f>
        <v>120</v>
      </c>
      <c r="S788" s="398">
        <f>(M788+M789+M790)*40</f>
        <v>0</v>
      </c>
      <c r="T788" s="398">
        <f>ROUND(((S788/R788)*100),0)</f>
        <v>0</v>
      </c>
      <c r="U788" s="398" t="str">
        <f>IF(T788&lt;=84,"DEFICIENTE",IF(T788&lt;=89,"REGULAR",IF(T788&lt;=94,"BUENO","MUY BUENO")))</f>
        <v>DEFICIENTE</v>
      </c>
      <c r="V788" s="13"/>
    </row>
    <row r="789" spans="1:22" ht="84" customHeight="1" x14ac:dyDescent="0.25">
      <c r="A789" s="483"/>
      <c r="B789" s="486"/>
      <c r="C789" s="183" t="s">
        <v>201</v>
      </c>
      <c r="D789" s="184" t="s">
        <v>202</v>
      </c>
      <c r="E789" s="175" t="s">
        <v>203</v>
      </c>
      <c r="F789" s="178" t="s">
        <v>204</v>
      </c>
      <c r="G789" s="181" t="s">
        <v>205</v>
      </c>
      <c r="H789" s="185" t="s">
        <v>101</v>
      </c>
      <c r="I789" s="485"/>
      <c r="J789" s="246">
        <v>1</v>
      </c>
      <c r="K789" s="279"/>
      <c r="L789" s="279"/>
      <c r="M789" s="250">
        <v>0</v>
      </c>
      <c r="N789" s="280"/>
      <c r="O789" s="280"/>
      <c r="P789" s="213">
        <f>ROUND(((M789/J789)*100),0)</f>
        <v>0</v>
      </c>
      <c r="Q789" s="164" t="str">
        <f t="shared" si="160"/>
        <v>DEFICIENTE</v>
      </c>
      <c r="R789" s="403"/>
      <c r="S789" s="403"/>
      <c r="T789" s="403"/>
      <c r="U789" s="403"/>
      <c r="V789" s="13"/>
    </row>
    <row r="790" spans="1:22" ht="96" customHeight="1" x14ac:dyDescent="0.25">
      <c r="A790" s="483"/>
      <c r="B790" s="486"/>
      <c r="C790" s="179" t="s">
        <v>206</v>
      </c>
      <c r="D790" s="180" t="s">
        <v>207</v>
      </c>
      <c r="E790" s="175" t="s">
        <v>208</v>
      </c>
      <c r="F790" s="178" t="s">
        <v>209</v>
      </c>
      <c r="G790" s="181" t="s">
        <v>210</v>
      </c>
      <c r="H790" s="186" t="s">
        <v>211</v>
      </c>
      <c r="I790" s="485"/>
      <c r="J790" s="246">
        <v>1</v>
      </c>
      <c r="K790" s="279"/>
      <c r="L790" s="279"/>
      <c r="M790" s="250">
        <v>0</v>
      </c>
      <c r="N790" s="280"/>
      <c r="O790" s="280"/>
      <c r="P790" s="213">
        <f>ROUND(((M790/J790)*100),0)</f>
        <v>0</v>
      </c>
      <c r="Q790" s="164" t="str">
        <f t="shared" si="160"/>
        <v>DEFICIENTE</v>
      </c>
      <c r="R790" s="399"/>
      <c r="S790" s="399"/>
      <c r="T790" s="399"/>
      <c r="U790" s="399"/>
      <c r="V790" s="13"/>
    </row>
    <row r="791" spans="1:22" ht="36" x14ac:dyDescent="0.25">
      <c r="A791" s="483" t="s">
        <v>102</v>
      </c>
      <c r="B791" s="486" t="s">
        <v>212</v>
      </c>
      <c r="C791" s="476" t="s">
        <v>213</v>
      </c>
      <c r="D791" s="477" t="s">
        <v>214</v>
      </c>
      <c r="E791" s="175" t="s">
        <v>215</v>
      </c>
      <c r="F791" s="178" t="s">
        <v>216</v>
      </c>
      <c r="G791" s="163" t="s">
        <v>217</v>
      </c>
      <c r="H791" s="487" t="s">
        <v>103</v>
      </c>
      <c r="I791" s="488" t="s">
        <v>104</v>
      </c>
      <c r="J791" s="433">
        <v>0</v>
      </c>
      <c r="K791" s="279"/>
      <c r="L791" s="279"/>
      <c r="M791" s="418">
        <v>0</v>
      </c>
      <c r="N791" s="280"/>
      <c r="O791" s="280"/>
      <c r="P791" s="421" t="e">
        <f>ROUND(((M791/J791)*100),0)</f>
        <v>#DIV/0!</v>
      </c>
      <c r="Q791" s="422" t="e">
        <f t="shared" si="160"/>
        <v>#DIV/0!</v>
      </c>
      <c r="R791" s="404">
        <f>J791</f>
        <v>0</v>
      </c>
      <c r="S791" s="404">
        <f>M791</f>
        <v>0</v>
      </c>
      <c r="T791" s="404" t="e">
        <f>ROUND(((S791/R791)*100),0)</f>
        <v>#DIV/0!</v>
      </c>
      <c r="U791" s="404" t="e">
        <f>IF(T791&lt;=84,"DEFICIENTE",IF(T791&lt;=89,"REGULAR",IF(T791&lt;=94,"BUENO","MUY BUENO")))</f>
        <v>#DIV/0!</v>
      </c>
      <c r="V791" s="13"/>
    </row>
    <row r="792" spans="1:22" ht="36" x14ac:dyDescent="0.25">
      <c r="A792" s="483"/>
      <c r="B792" s="486"/>
      <c r="C792" s="476"/>
      <c r="D792" s="477"/>
      <c r="E792" s="175" t="s">
        <v>218</v>
      </c>
      <c r="F792" s="178" t="s">
        <v>219</v>
      </c>
      <c r="G792" s="163" t="s">
        <v>220</v>
      </c>
      <c r="H792" s="487"/>
      <c r="I792" s="488"/>
      <c r="J792" s="433"/>
      <c r="K792" s="279"/>
      <c r="L792" s="279"/>
      <c r="M792" s="418"/>
      <c r="N792" s="280"/>
      <c r="O792" s="280"/>
      <c r="P792" s="421"/>
      <c r="Q792" s="422"/>
      <c r="R792" s="405"/>
      <c r="S792" s="405"/>
      <c r="T792" s="405"/>
      <c r="U792" s="405"/>
      <c r="V792" s="13"/>
    </row>
    <row r="793" spans="1:22" ht="76.5" x14ac:dyDescent="0.25">
      <c r="A793" s="483"/>
      <c r="B793" s="486"/>
      <c r="C793" s="179" t="s">
        <v>221</v>
      </c>
      <c r="D793" s="180" t="s">
        <v>222</v>
      </c>
      <c r="E793" s="187" t="s">
        <v>223</v>
      </c>
      <c r="F793" s="178" t="s">
        <v>224</v>
      </c>
      <c r="G793" s="181" t="s">
        <v>225</v>
      </c>
      <c r="H793" s="188" t="s">
        <v>105</v>
      </c>
      <c r="I793" s="488"/>
      <c r="J793" s="246">
        <v>4</v>
      </c>
      <c r="K793" s="279"/>
      <c r="L793" s="279"/>
      <c r="M793" s="250">
        <v>0</v>
      </c>
      <c r="N793" s="280"/>
      <c r="O793" s="280"/>
      <c r="P793" s="213">
        <f>ROUND(((M793/J793)*100),0)</f>
        <v>0</v>
      </c>
      <c r="Q793" s="164" t="str">
        <f t="shared" ref="Q793" si="161">IF(P793&lt;=84,"DEFICIENTE",IF(P793&lt;=89,"REGULAR",IF(P793&lt;=94,"BUENO","MUY BUENO")))</f>
        <v>DEFICIENTE</v>
      </c>
      <c r="R793" s="406"/>
      <c r="S793" s="406"/>
      <c r="T793" s="406"/>
      <c r="U793" s="406"/>
      <c r="V793" s="13"/>
    </row>
    <row r="794" spans="1:22" ht="16.5" x14ac:dyDescent="0.25">
      <c r="A794" s="189" t="s">
        <v>106</v>
      </c>
      <c r="B794" s="190"/>
      <c r="C794" s="191"/>
      <c r="D794" s="192"/>
      <c r="E794" s="193"/>
      <c r="F794" s="194"/>
      <c r="G794" s="195"/>
      <c r="H794" s="195"/>
      <c r="I794" s="196"/>
      <c r="J794" s="246"/>
      <c r="K794" s="279"/>
      <c r="L794" s="279"/>
      <c r="M794" s="250"/>
      <c r="N794" s="280"/>
      <c r="O794" s="280"/>
      <c r="P794" s="165"/>
      <c r="Q794" s="164"/>
      <c r="R794" s="197"/>
      <c r="S794" s="197"/>
      <c r="T794" s="197"/>
      <c r="U794" s="197"/>
      <c r="V794" s="13"/>
    </row>
    <row r="795" spans="1:22" ht="28.5" x14ac:dyDescent="0.25">
      <c r="A795" s="441" t="s">
        <v>226</v>
      </c>
      <c r="B795" s="442" t="s">
        <v>107</v>
      </c>
      <c r="C795" s="198" t="s">
        <v>227</v>
      </c>
      <c r="D795" s="199" t="s">
        <v>108</v>
      </c>
      <c r="E795" s="200" t="s">
        <v>228</v>
      </c>
      <c r="F795" s="201" t="s">
        <v>229</v>
      </c>
      <c r="G795" s="202" t="s">
        <v>94</v>
      </c>
      <c r="H795" s="203" t="s">
        <v>94</v>
      </c>
      <c r="I795" s="443" t="s">
        <v>109</v>
      </c>
      <c r="J795" s="246">
        <v>250</v>
      </c>
      <c r="K795" s="279"/>
      <c r="L795" s="279"/>
      <c r="M795" s="250">
        <v>0</v>
      </c>
      <c r="N795" s="280"/>
      <c r="O795" s="280"/>
      <c r="P795" s="165">
        <f>ROUND(((M795/J795)*100),0)</f>
        <v>0</v>
      </c>
      <c r="Q795" s="164" t="str">
        <f>IF(P795&lt;=84,"DEFICIENTE",IF(P795&lt;=89,"REGULAR",IF(P795&lt;=94,"BUENO","MUY BUENO")))</f>
        <v>DEFICIENTE</v>
      </c>
      <c r="R795" s="204">
        <f>J795</f>
        <v>250</v>
      </c>
      <c r="S795" s="204">
        <f>M795</f>
        <v>0</v>
      </c>
      <c r="T795" s="204">
        <f>ROUND(((S795/R795)*100),0)</f>
        <v>0</v>
      </c>
      <c r="U795" s="204" t="str">
        <f>IF(T795&lt;=84,"DEFICIENTE",IF(T795&lt;=89,"REGULAR",IF(T795&lt;=94,"BUENO","MUY BUENO")))</f>
        <v>DEFICIENTE</v>
      </c>
      <c r="V795" s="13"/>
    </row>
    <row r="796" spans="1:22" x14ac:dyDescent="0.25">
      <c r="A796" s="441"/>
      <c r="B796" s="442"/>
      <c r="C796" s="484" t="s">
        <v>230</v>
      </c>
      <c r="D796" s="492" t="s">
        <v>110</v>
      </c>
      <c r="E796" s="236" t="s">
        <v>231</v>
      </c>
      <c r="F796" s="235" t="s">
        <v>232</v>
      </c>
      <c r="G796" s="205" t="s">
        <v>17</v>
      </c>
      <c r="H796" s="493" t="s">
        <v>111</v>
      </c>
      <c r="I796" s="443"/>
      <c r="J796" s="246">
        <v>4</v>
      </c>
      <c r="K796" s="279"/>
      <c r="L796" s="279"/>
      <c r="M796" s="250">
        <v>0</v>
      </c>
      <c r="N796" s="280"/>
      <c r="O796" s="280"/>
      <c r="P796" s="165">
        <f>ROUND(((M796/J796)*100),0)</f>
        <v>0</v>
      </c>
      <c r="Q796" s="164" t="str">
        <f>IF(P796&lt;=84,"DEFICIENTE",IF(P796&lt;=89,"REGULAR",IF(P796&lt;=94,"BUENO","MUY BUENO")))</f>
        <v>DEFICIENTE</v>
      </c>
      <c r="R796" s="404">
        <f>J796</f>
        <v>4</v>
      </c>
      <c r="S796" s="404">
        <f>M796</f>
        <v>0</v>
      </c>
      <c r="T796" s="404">
        <f>ROUND(((S796/R796)*100),0)</f>
        <v>0</v>
      </c>
      <c r="U796" s="404" t="str">
        <f>IF(T796&lt;=84,"DEFICIENTE",IF(T796&lt;=89,"REGULAR",IF(T796&lt;=94,"BUENO","MUY BUENO")))</f>
        <v>DEFICIENTE</v>
      </c>
      <c r="V796" s="13"/>
    </row>
    <row r="797" spans="1:22" ht="24" x14ac:dyDescent="0.25">
      <c r="A797" s="441"/>
      <c r="B797" s="442"/>
      <c r="C797" s="484"/>
      <c r="D797" s="492"/>
      <c r="E797" s="236" t="s">
        <v>233</v>
      </c>
      <c r="F797" s="235" t="s">
        <v>234</v>
      </c>
      <c r="G797" s="205" t="s">
        <v>17</v>
      </c>
      <c r="H797" s="493"/>
      <c r="I797" s="443"/>
      <c r="J797" s="246">
        <v>0</v>
      </c>
      <c r="K797" s="279"/>
      <c r="L797" s="279"/>
      <c r="M797" s="250">
        <v>0</v>
      </c>
      <c r="N797" s="280"/>
      <c r="O797" s="280"/>
      <c r="P797" s="165" t="e">
        <f>ROUND(((M797/J797)*100),0)</f>
        <v>#DIV/0!</v>
      </c>
      <c r="Q797" s="164" t="e">
        <f>IF(P797&lt;=84,"DEFICIENTE",IF(P797&lt;=89,"REGULAR",IF(P797&lt;=94,"BUENO","MUY BUENO")))</f>
        <v>#DIV/0!</v>
      </c>
      <c r="R797" s="405"/>
      <c r="S797" s="405"/>
      <c r="T797" s="405"/>
      <c r="U797" s="405"/>
      <c r="V797" s="13"/>
    </row>
    <row r="798" spans="1:22" ht="36" x14ac:dyDescent="0.25">
      <c r="A798" s="441"/>
      <c r="B798" s="442"/>
      <c r="C798" s="484"/>
      <c r="D798" s="492"/>
      <c r="E798" s="236" t="s">
        <v>235</v>
      </c>
      <c r="F798" s="235" t="s">
        <v>236</v>
      </c>
      <c r="G798" s="205" t="s">
        <v>17</v>
      </c>
      <c r="H798" s="493"/>
      <c r="I798" s="443"/>
      <c r="J798" s="246">
        <v>0</v>
      </c>
      <c r="K798" s="279"/>
      <c r="L798" s="279"/>
      <c r="M798" s="250">
        <v>0</v>
      </c>
      <c r="N798" s="280"/>
      <c r="O798" s="280"/>
      <c r="P798" s="165" t="e">
        <f>ROUND(((M798/J798)*100),0)</f>
        <v>#DIV/0!</v>
      </c>
      <c r="Q798" s="164" t="e">
        <f>IF(P798&lt;=84,"DEFICIENTE",IF(P798&lt;=89,"REGULAR",IF(P798&lt;=94,"BUENO","MUY BUENO")))</f>
        <v>#DIV/0!</v>
      </c>
      <c r="R798" s="405"/>
      <c r="S798" s="405"/>
      <c r="T798" s="405"/>
      <c r="U798" s="405"/>
      <c r="V798" s="13"/>
    </row>
    <row r="799" spans="1:22" ht="36" x14ac:dyDescent="0.25">
      <c r="A799" s="441"/>
      <c r="B799" s="442"/>
      <c r="C799" s="484"/>
      <c r="D799" s="492"/>
      <c r="E799" s="236" t="s">
        <v>237</v>
      </c>
      <c r="F799" s="235" t="s">
        <v>238</v>
      </c>
      <c r="G799" s="205" t="s">
        <v>17</v>
      </c>
      <c r="H799" s="493"/>
      <c r="I799" s="443"/>
      <c r="J799" s="246">
        <v>0</v>
      </c>
      <c r="K799" s="279"/>
      <c r="L799" s="279"/>
      <c r="M799" s="250">
        <v>0</v>
      </c>
      <c r="N799" s="280"/>
      <c r="O799" s="280"/>
      <c r="P799" s="165" t="e">
        <f>ROUND(((M799/J799)*100),0)</f>
        <v>#DIV/0!</v>
      </c>
      <c r="Q799" s="164" t="e">
        <f>IF(P799&lt;=84,"DEFICIENTE",IF(P799&lt;=89,"REGULAR",IF(P799&lt;=94,"BUENO","MUY BUENO")))</f>
        <v>#DIV/0!</v>
      </c>
      <c r="R799" s="406"/>
      <c r="S799" s="406"/>
      <c r="T799" s="406"/>
      <c r="U799" s="406"/>
      <c r="V799" s="13"/>
    </row>
    <row r="800" spans="1:22" ht="18.75" x14ac:dyDescent="0.25">
      <c r="A800" s="436" t="s">
        <v>130</v>
      </c>
      <c r="B800" s="437"/>
      <c r="C800" s="437"/>
      <c r="D800" s="437"/>
      <c r="E800" s="437"/>
      <c r="F800" s="437"/>
      <c r="G800" s="437"/>
      <c r="H800" s="437"/>
      <c r="I800" s="437"/>
      <c r="J800" s="437"/>
      <c r="K800" s="437"/>
      <c r="L800" s="437"/>
      <c r="M800" s="437"/>
      <c r="N800" s="437"/>
      <c r="O800" s="437"/>
      <c r="P800" s="437"/>
      <c r="Q800" s="437"/>
      <c r="R800" s="437"/>
      <c r="S800" s="437"/>
      <c r="T800" s="437"/>
      <c r="U800" s="438"/>
      <c r="V800" s="13"/>
    </row>
    <row r="801" spans="1:22" x14ac:dyDescent="0.25">
      <c r="A801" s="210" t="s">
        <v>91</v>
      </c>
      <c r="B801" s="207"/>
      <c r="C801" s="207"/>
      <c r="D801" s="207"/>
      <c r="E801" s="207"/>
      <c r="F801" s="207"/>
      <c r="G801" s="207"/>
      <c r="H801" s="207"/>
      <c r="I801" s="207"/>
      <c r="J801" s="207"/>
      <c r="K801" s="207"/>
      <c r="L801" s="207"/>
      <c r="M801" s="207"/>
      <c r="N801" s="207"/>
      <c r="O801" s="207"/>
      <c r="P801" s="207"/>
      <c r="Q801" s="207"/>
      <c r="R801" s="208"/>
      <c r="S801" s="208"/>
      <c r="T801" s="209"/>
      <c r="U801" s="208"/>
      <c r="V801" s="13"/>
    </row>
    <row r="802" spans="1:22" ht="24" x14ac:dyDescent="0.25">
      <c r="A802" s="455" t="s">
        <v>12</v>
      </c>
      <c r="B802" s="456" t="s">
        <v>92</v>
      </c>
      <c r="C802" s="457" t="s">
        <v>150</v>
      </c>
      <c r="D802" s="458" t="s">
        <v>93</v>
      </c>
      <c r="E802" s="161" t="s">
        <v>151</v>
      </c>
      <c r="F802" s="162" t="s">
        <v>152</v>
      </c>
      <c r="G802" s="163" t="s">
        <v>153</v>
      </c>
      <c r="H802" s="459" t="s">
        <v>94</v>
      </c>
      <c r="I802" s="460" t="s">
        <v>95</v>
      </c>
      <c r="J802" s="240">
        <v>40</v>
      </c>
      <c r="K802" s="240"/>
      <c r="L802" s="240"/>
      <c r="M802" s="260">
        <v>45</v>
      </c>
      <c r="N802" s="284"/>
      <c r="O802" s="284"/>
      <c r="P802" s="165">
        <f>ROUND(((M802/J802)*100),0)</f>
        <v>113</v>
      </c>
      <c r="Q802" s="164" t="str">
        <f>IF(P802&lt;=84,"DEFICIENTE",IF(P802&lt;=89,"REGULAR",IF(P802&lt;=94,"BUENO","MUY BUENO")))</f>
        <v>MUY BUENO</v>
      </c>
      <c r="R802" s="407">
        <f>J802</f>
        <v>40</v>
      </c>
      <c r="S802" s="410">
        <f>M802</f>
        <v>45</v>
      </c>
      <c r="T802" s="410">
        <f>ROUND(((S802/R802)*100),0)</f>
        <v>113</v>
      </c>
      <c r="U802" s="410" t="str">
        <f>IF(T802&lt;=84,"DEFICIENTE",IF(T802&lt;=89,"REGULAR",IF(T802&lt;=94,"BUENO","MUY BUENO")))</f>
        <v>MUY BUENO</v>
      </c>
      <c r="V802" s="13"/>
    </row>
    <row r="803" spans="1:22" ht="48" x14ac:dyDescent="0.25">
      <c r="A803" s="455"/>
      <c r="B803" s="456"/>
      <c r="C803" s="457"/>
      <c r="D803" s="458"/>
      <c r="E803" s="166" t="s">
        <v>154</v>
      </c>
      <c r="F803" s="167" t="s">
        <v>142</v>
      </c>
      <c r="G803" s="168" t="s">
        <v>153</v>
      </c>
      <c r="H803" s="459"/>
      <c r="I803" s="460"/>
      <c r="J803" s="239"/>
      <c r="K803" s="279"/>
      <c r="L803" s="279"/>
      <c r="M803" s="268"/>
      <c r="N803" s="268"/>
      <c r="O803" s="268"/>
      <c r="P803" s="171"/>
      <c r="Q803" s="170"/>
      <c r="R803" s="408"/>
      <c r="S803" s="411"/>
      <c r="T803" s="411"/>
      <c r="U803" s="411"/>
      <c r="V803" s="13"/>
    </row>
    <row r="804" spans="1:22" ht="48" x14ac:dyDescent="0.25">
      <c r="A804" s="455"/>
      <c r="B804" s="456"/>
      <c r="C804" s="481" t="s">
        <v>155</v>
      </c>
      <c r="D804" s="489" t="s">
        <v>96</v>
      </c>
      <c r="E804" s="172" t="s">
        <v>143</v>
      </c>
      <c r="F804" s="173" t="s">
        <v>144</v>
      </c>
      <c r="G804" s="174" t="s">
        <v>145</v>
      </c>
      <c r="H804" s="482" t="s">
        <v>94</v>
      </c>
      <c r="I804" s="460"/>
      <c r="J804" s="239"/>
      <c r="K804" s="279"/>
      <c r="L804" s="279"/>
      <c r="M804" s="268"/>
      <c r="N804" s="268"/>
      <c r="O804" s="268"/>
      <c r="P804" s="171"/>
      <c r="Q804" s="170"/>
      <c r="R804" s="408"/>
      <c r="S804" s="411"/>
      <c r="T804" s="411"/>
      <c r="U804" s="411"/>
      <c r="V804" s="13"/>
    </row>
    <row r="805" spans="1:22" ht="36" x14ac:dyDescent="0.25">
      <c r="A805" s="455"/>
      <c r="B805" s="456"/>
      <c r="C805" s="481"/>
      <c r="D805" s="489"/>
      <c r="E805" s="172" t="s">
        <v>146</v>
      </c>
      <c r="F805" s="173" t="s">
        <v>147</v>
      </c>
      <c r="G805" s="174" t="s">
        <v>145</v>
      </c>
      <c r="H805" s="482"/>
      <c r="I805" s="460"/>
      <c r="J805" s="239"/>
      <c r="K805" s="279"/>
      <c r="L805" s="279"/>
      <c r="M805" s="268"/>
      <c r="N805" s="268"/>
      <c r="O805" s="268"/>
      <c r="P805" s="171"/>
      <c r="Q805" s="170"/>
      <c r="R805" s="408"/>
      <c r="S805" s="411"/>
      <c r="T805" s="411"/>
      <c r="U805" s="411"/>
      <c r="V805" s="13"/>
    </row>
    <row r="806" spans="1:22" ht="48" x14ac:dyDescent="0.25">
      <c r="A806" s="455"/>
      <c r="B806" s="456"/>
      <c r="C806" s="481"/>
      <c r="D806" s="489"/>
      <c r="E806" s="175" t="s">
        <v>148</v>
      </c>
      <c r="F806" s="176" t="s">
        <v>149</v>
      </c>
      <c r="G806" s="163" t="s">
        <v>145</v>
      </c>
      <c r="H806" s="482"/>
      <c r="I806" s="460"/>
      <c r="J806" s="239">
        <v>5</v>
      </c>
      <c r="K806" s="279"/>
      <c r="L806" s="279"/>
      <c r="M806" s="260">
        <v>0</v>
      </c>
      <c r="N806" s="284"/>
      <c r="O806" s="284"/>
      <c r="P806" s="165">
        <f>ROUND(((M806/J806)*100),0)</f>
        <v>0</v>
      </c>
      <c r="Q806" s="164" t="str">
        <f>IF(P806&lt;=84,"DEFICIENTE",IF(P806&lt;=89,"REGULAR",IF(P806&lt;=94,"BUENO","MUY BUENO")))</f>
        <v>DEFICIENTE</v>
      </c>
      <c r="R806" s="409"/>
      <c r="S806" s="412"/>
      <c r="T806" s="412"/>
      <c r="U806" s="412"/>
      <c r="V806" s="13"/>
    </row>
    <row r="807" spans="1:22" ht="24" x14ac:dyDescent="0.25">
      <c r="A807" s="483" t="s">
        <v>14</v>
      </c>
      <c r="B807" s="456" t="s">
        <v>156</v>
      </c>
      <c r="C807" s="484" t="s">
        <v>157</v>
      </c>
      <c r="D807" s="458" t="s">
        <v>158</v>
      </c>
      <c r="E807" s="175" t="s">
        <v>159</v>
      </c>
      <c r="F807" s="177" t="s">
        <v>160</v>
      </c>
      <c r="G807" s="163" t="s">
        <v>161</v>
      </c>
      <c r="H807" s="459" t="s">
        <v>97</v>
      </c>
      <c r="I807" s="485" t="s">
        <v>98</v>
      </c>
      <c r="J807" s="433">
        <v>0</v>
      </c>
      <c r="K807" s="279"/>
      <c r="L807" s="279"/>
      <c r="M807" s="444">
        <v>0</v>
      </c>
      <c r="N807" s="534"/>
      <c r="O807" s="534"/>
      <c r="P807" s="434" t="e">
        <f>ROUND(((M807/J807)*100),0)</f>
        <v>#DIV/0!</v>
      </c>
      <c r="Q807" s="422" t="e">
        <f t="shared" ref="Q807" si="162">IF(P807&lt;=84,"DEFICIENTE",IF(P807&lt;=89,"REGULAR",IF(P807&lt;=94,"BUENO","MUY BUENO")))</f>
        <v>#DIV/0!</v>
      </c>
      <c r="R807" s="398">
        <f>J807</f>
        <v>0</v>
      </c>
      <c r="S807" s="398">
        <f>M807</f>
        <v>0</v>
      </c>
      <c r="T807" s="400" t="e">
        <f>ROUND(((S807/R807)*100),0)</f>
        <v>#DIV/0!</v>
      </c>
      <c r="U807" s="400" t="e">
        <f>IF(T807&lt;=84,"DEFICIENTE",IF(T807&lt;=89,"REGULAR",IF(T807&lt;=94,"BUENO","MUY BUENO")))</f>
        <v>#DIV/0!</v>
      </c>
      <c r="V807" s="13"/>
    </row>
    <row r="808" spans="1:22" ht="36" x14ac:dyDescent="0.25">
      <c r="A808" s="483"/>
      <c r="B808" s="456"/>
      <c r="C808" s="484"/>
      <c r="D808" s="458"/>
      <c r="E808" s="175" t="s">
        <v>162</v>
      </c>
      <c r="F808" s="177" t="s">
        <v>163</v>
      </c>
      <c r="G808" s="163" t="s">
        <v>164</v>
      </c>
      <c r="H808" s="459"/>
      <c r="I808" s="485"/>
      <c r="J808" s="433"/>
      <c r="K808" s="279"/>
      <c r="L808" s="279"/>
      <c r="M808" s="444"/>
      <c r="N808" s="535"/>
      <c r="O808" s="535"/>
      <c r="P808" s="435"/>
      <c r="Q808" s="422"/>
      <c r="R808" s="403"/>
      <c r="S808" s="403"/>
      <c r="T808" s="402"/>
      <c r="U808" s="402"/>
      <c r="V808" s="13"/>
    </row>
    <row r="809" spans="1:22" ht="36" x14ac:dyDescent="0.25">
      <c r="A809" s="483"/>
      <c r="B809" s="456"/>
      <c r="C809" s="484"/>
      <c r="D809" s="458"/>
      <c r="E809" s="175" t="s">
        <v>165</v>
      </c>
      <c r="F809" s="177" t="s">
        <v>166</v>
      </c>
      <c r="G809" s="163" t="s">
        <v>167</v>
      </c>
      <c r="H809" s="459"/>
      <c r="I809" s="485"/>
      <c r="J809" s="433"/>
      <c r="K809" s="279"/>
      <c r="L809" s="279"/>
      <c r="M809" s="444"/>
      <c r="N809" s="535"/>
      <c r="O809" s="535"/>
      <c r="P809" s="435"/>
      <c r="Q809" s="422"/>
      <c r="R809" s="403"/>
      <c r="S809" s="403"/>
      <c r="T809" s="402"/>
      <c r="U809" s="402"/>
      <c r="V809" s="13"/>
    </row>
    <row r="810" spans="1:22" ht="36" x14ac:dyDescent="0.25">
      <c r="A810" s="483"/>
      <c r="B810" s="456"/>
      <c r="C810" s="481" t="s">
        <v>168</v>
      </c>
      <c r="D810" s="477" t="s">
        <v>169</v>
      </c>
      <c r="E810" s="175" t="s">
        <v>170</v>
      </c>
      <c r="F810" s="177" t="s">
        <v>171</v>
      </c>
      <c r="G810" s="163" t="s">
        <v>172</v>
      </c>
      <c r="H810" s="482" t="s">
        <v>173</v>
      </c>
      <c r="I810" s="485"/>
      <c r="J810" s="433">
        <v>0</v>
      </c>
      <c r="K810" s="279"/>
      <c r="L810" s="279"/>
      <c r="M810" s="444">
        <v>0</v>
      </c>
      <c r="N810" s="284"/>
      <c r="O810" s="284"/>
      <c r="P810" s="421" t="e">
        <f>ROUND(((M810/J810)*100),0)</f>
        <v>#DIV/0!</v>
      </c>
      <c r="Q810" s="422" t="e">
        <f t="shared" ref="Q810" si="163">IF(P810&lt;=84,"DEFICIENTE",IF(P810&lt;=89,"REGULAR",IF(P810&lt;=94,"BUENO","MUY BUENO")))</f>
        <v>#DIV/0!</v>
      </c>
      <c r="R810" s="403"/>
      <c r="S810" s="403"/>
      <c r="T810" s="402"/>
      <c r="U810" s="402"/>
      <c r="V810" s="13"/>
    </row>
    <row r="811" spans="1:22" ht="48" x14ac:dyDescent="0.25">
      <c r="A811" s="483"/>
      <c r="B811" s="456"/>
      <c r="C811" s="481"/>
      <c r="D811" s="477"/>
      <c r="E811" s="175" t="s">
        <v>174</v>
      </c>
      <c r="F811" s="177" t="s">
        <v>175</v>
      </c>
      <c r="G811" s="163" t="s">
        <v>176</v>
      </c>
      <c r="H811" s="482"/>
      <c r="I811" s="485"/>
      <c r="J811" s="433"/>
      <c r="K811" s="279"/>
      <c r="L811" s="279"/>
      <c r="M811" s="444"/>
      <c r="N811" s="284"/>
      <c r="O811" s="284"/>
      <c r="P811" s="421"/>
      <c r="Q811" s="422"/>
      <c r="R811" s="403"/>
      <c r="S811" s="403"/>
      <c r="T811" s="402"/>
      <c r="U811" s="402"/>
      <c r="V811" s="13"/>
    </row>
    <row r="812" spans="1:22" ht="60" x14ac:dyDescent="0.25">
      <c r="A812" s="483"/>
      <c r="B812" s="456"/>
      <c r="C812" s="457" t="s">
        <v>177</v>
      </c>
      <c r="D812" s="480" t="s">
        <v>178</v>
      </c>
      <c r="E812" s="175" t="s">
        <v>179</v>
      </c>
      <c r="F812" s="177" t="s">
        <v>180</v>
      </c>
      <c r="G812" s="163" t="s">
        <v>176</v>
      </c>
      <c r="H812" s="459" t="s">
        <v>181</v>
      </c>
      <c r="I812" s="485"/>
      <c r="J812" s="433">
        <v>0</v>
      </c>
      <c r="K812" s="279"/>
      <c r="L812" s="279"/>
      <c r="M812" s="444">
        <v>0</v>
      </c>
      <c r="N812" s="284"/>
      <c r="O812" s="284"/>
      <c r="P812" s="421" t="e">
        <f>ROUND(((M812/J812)*100),0)</f>
        <v>#DIV/0!</v>
      </c>
      <c r="Q812" s="422" t="e">
        <f t="shared" ref="Q812" si="164">IF(P812&lt;=84,"DEFICIENTE",IF(P812&lt;=89,"REGULAR",IF(P812&lt;=94,"BUENO","MUY BUENO")))</f>
        <v>#DIV/0!</v>
      </c>
      <c r="R812" s="403"/>
      <c r="S812" s="403"/>
      <c r="T812" s="402"/>
      <c r="U812" s="402"/>
      <c r="V812" s="13"/>
    </row>
    <row r="813" spans="1:22" ht="36" x14ac:dyDescent="0.25">
      <c r="A813" s="483"/>
      <c r="B813" s="456"/>
      <c r="C813" s="457"/>
      <c r="D813" s="480"/>
      <c r="E813" s="175" t="s">
        <v>182</v>
      </c>
      <c r="F813" s="177" t="s">
        <v>183</v>
      </c>
      <c r="G813" s="163" t="s">
        <v>184</v>
      </c>
      <c r="H813" s="459"/>
      <c r="I813" s="485"/>
      <c r="J813" s="433"/>
      <c r="K813" s="279"/>
      <c r="L813" s="279"/>
      <c r="M813" s="444"/>
      <c r="N813" s="284"/>
      <c r="O813" s="284"/>
      <c r="P813" s="421"/>
      <c r="Q813" s="422"/>
      <c r="R813" s="399"/>
      <c r="S813" s="399"/>
      <c r="T813" s="401"/>
      <c r="U813" s="401"/>
      <c r="V813" s="13"/>
    </row>
    <row r="814" spans="1:22" ht="60" x14ac:dyDescent="0.25">
      <c r="A814" s="483" t="s">
        <v>15</v>
      </c>
      <c r="B814" s="475" t="s">
        <v>185</v>
      </c>
      <c r="C814" s="476" t="s">
        <v>186</v>
      </c>
      <c r="D814" s="477" t="s">
        <v>187</v>
      </c>
      <c r="E814" s="175" t="s">
        <v>188</v>
      </c>
      <c r="F814" s="178" t="s">
        <v>189</v>
      </c>
      <c r="G814" s="163" t="s">
        <v>190</v>
      </c>
      <c r="H814" s="478" t="s">
        <v>191</v>
      </c>
      <c r="I814" s="479" t="s">
        <v>99</v>
      </c>
      <c r="J814" s="433">
        <v>0</v>
      </c>
      <c r="K814" s="279"/>
      <c r="L814" s="279"/>
      <c r="M814" s="444">
        <v>0</v>
      </c>
      <c r="N814" s="284"/>
      <c r="O814" s="284"/>
      <c r="P814" s="421" t="e">
        <f>ROUND(((M814/J814)*100),0)</f>
        <v>#DIV/0!</v>
      </c>
      <c r="Q814" s="422" t="e">
        <f t="shared" ref="Q814" si="165">IF(P814&lt;=84,"DEFICIENTE",IF(P814&lt;=89,"REGULAR",IF(P814&lt;=94,"BUENO","MUY BUENO")))</f>
        <v>#DIV/0!</v>
      </c>
      <c r="R814" s="398">
        <f>J814</f>
        <v>0</v>
      </c>
      <c r="S814" s="400">
        <f>M814</f>
        <v>0</v>
      </c>
      <c r="T814" s="398" t="e">
        <f>ROUND(((S814/R814)*100),0)</f>
        <v>#DIV/0!</v>
      </c>
      <c r="U814" s="398" t="e">
        <f>IF(T814&lt;=84,"DEFICIENTE",IF(T814&lt;=89,"REGULAR",IF(T814&lt;=94,"BUENO","MUY BUENO")))</f>
        <v>#DIV/0!</v>
      </c>
      <c r="V814" s="13"/>
    </row>
    <row r="815" spans="1:22" ht="36" x14ac:dyDescent="0.25">
      <c r="A815" s="483"/>
      <c r="B815" s="475"/>
      <c r="C815" s="476"/>
      <c r="D815" s="477"/>
      <c r="E815" s="175" t="s">
        <v>192</v>
      </c>
      <c r="F815" s="178" t="s">
        <v>193</v>
      </c>
      <c r="G815" s="163" t="s">
        <v>194</v>
      </c>
      <c r="H815" s="478"/>
      <c r="I815" s="479"/>
      <c r="J815" s="433"/>
      <c r="K815" s="279"/>
      <c r="L815" s="279"/>
      <c r="M815" s="444"/>
      <c r="N815" s="284"/>
      <c r="O815" s="284"/>
      <c r="P815" s="421"/>
      <c r="Q815" s="422"/>
      <c r="R815" s="399"/>
      <c r="S815" s="401"/>
      <c r="T815" s="399"/>
      <c r="U815" s="399"/>
      <c r="V815" s="13"/>
    </row>
    <row r="816" spans="1:22" ht="60" x14ac:dyDescent="0.25">
      <c r="A816" s="483" t="s">
        <v>16</v>
      </c>
      <c r="B816" s="486" t="s">
        <v>195</v>
      </c>
      <c r="C816" s="179" t="s">
        <v>196</v>
      </c>
      <c r="D816" s="180" t="s">
        <v>197</v>
      </c>
      <c r="E816" s="175" t="s">
        <v>198</v>
      </c>
      <c r="F816" s="178" t="s">
        <v>199</v>
      </c>
      <c r="G816" s="181" t="s">
        <v>200</v>
      </c>
      <c r="H816" s="182" t="s">
        <v>100</v>
      </c>
      <c r="I816" s="485" t="s">
        <v>95</v>
      </c>
      <c r="J816" s="246">
        <v>0</v>
      </c>
      <c r="K816" s="279"/>
      <c r="L816" s="279"/>
      <c r="M816" s="260">
        <v>0</v>
      </c>
      <c r="N816" s="284"/>
      <c r="O816" s="284"/>
      <c r="P816" s="213" t="e">
        <f>ROUND(((M816/J816)*100),0)</f>
        <v>#DIV/0!</v>
      </c>
      <c r="Q816" s="164" t="e">
        <f t="shared" ref="Q816:Q819" si="166">IF(P816&lt;=84,"DEFICIENTE",IF(P816&lt;=89,"REGULAR",IF(P816&lt;=94,"BUENO","MUY BUENO")))</f>
        <v>#DIV/0!</v>
      </c>
      <c r="R816" s="398">
        <f>(J816+J817+J818)*40</f>
        <v>0</v>
      </c>
      <c r="S816" s="398">
        <f>(M816+M817+M818)*40</f>
        <v>0</v>
      </c>
      <c r="T816" s="398" t="e">
        <f>ROUND(((S816/R816)*100),0)</f>
        <v>#DIV/0!</v>
      </c>
      <c r="U816" s="398" t="e">
        <f>IF(T816&lt;=84,"DEFICIENTE",IF(T816&lt;=89,"REGULAR",IF(T816&lt;=94,"BUENO","MUY BUENO")))</f>
        <v>#DIV/0!</v>
      </c>
      <c r="V816" s="13"/>
    </row>
    <row r="817" spans="1:22" ht="84" customHeight="1" x14ac:dyDescent="0.25">
      <c r="A817" s="483"/>
      <c r="B817" s="486"/>
      <c r="C817" s="183" t="s">
        <v>201</v>
      </c>
      <c r="D817" s="184" t="s">
        <v>202</v>
      </c>
      <c r="E817" s="175" t="s">
        <v>203</v>
      </c>
      <c r="F817" s="178" t="s">
        <v>204</v>
      </c>
      <c r="G817" s="181" t="s">
        <v>205</v>
      </c>
      <c r="H817" s="185" t="s">
        <v>101</v>
      </c>
      <c r="I817" s="485"/>
      <c r="J817" s="246">
        <v>0</v>
      </c>
      <c r="K817" s="279"/>
      <c r="L817" s="279"/>
      <c r="M817" s="260">
        <v>0</v>
      </c>
      <c r="N817" s="284"/>
      <c r="O817" s="284"/>
      <c r="P817" s="213" t="e">
        <f>ROUND(((M817/J817)*100),0)</f>
        <v>#DIV/0!</v>
      </c>
      <c r="Q817" s="164" t="e">
        <f t="shared" si="166"/>
        <v>#DIV/0!</v>
      </c>
      <c r="R817" s="403"/>
      <c r="S817" s="403"/>
      <c r="T817" s="403"/>
      <c r="U817" s="403"/>
      <c r="V817" s="13"/>
    </row>
    <row r="818" spans="1:22" ht="96" customHeight="1" x14ac:dyDescent="0.25">
      <c r="A818" s="483"/>
      <c r="B818" s="486"/>
      <c r="C818" s="179" t="s">
        <v>206</v>
      </c>
      <c r="D818" s="180" t="s">
        <v>207</v>
      </c>
      <c r="E818" s="175" t="s">
        <v>208</v>
      </c>
      <c r="F818" s="178" t="s">
        <v>209</v>
      </c>
      <c r="G818" s="181" t="s">
        <v>210</v>
      </c>
      <c r="H818" s="186" t="s">
        <v>211</v>
      </c>
      <c r="I818" s="485"/>
      <c r="J818" s="246">
        <v>0</v>
      </c>
      <c r="K818" s="279"/>
      <c r="L818" s="279"/>
      <c r="M818" s="260">
        <v>0</v>
      </c>
      <c r="N818" s="284"/>
      <c r="O818" s="284"/>
      <c r="P818" s="213" t="e">
        <f>ROUND(((M818/J818)*100),0)</f>
        <v>#DIV/0!</v>
      </c>
      <c r="Q818" s="164" t="e">
        <f t="shared" si="166"/>
        <v>#DIV/0!</v>
      </c>
      <c r="R818" s="399"/>
      <c r="S818" s="399"/>
      <c r="T818" s="399"/>
      <c r="U818" s="399"/>
      <c r="V818" s="13"/>
    </row>
    <row r="819" spans="1:22" ht="36" x14ac:dyDescent="0.25">
      <c r="A819" s="483" t="s">
        <v>102</v>
      </c>
      <c r="B819" s="486" t="s">
        <v>212</v>
      </c>
      <c r="C819" s="476" t="s">
        <v>213</v>
      </c>
      <c r="D819" s="477" t="s">
        <v>214</v>
      </c>
      <c r="E819" s="175" t="s">
        <v>215</v>
      </c>
      <c r="F819" s="178" t="s">
        <v>216</v>
      </c>
      <c r="G819" s="163" t="s">
        <v>217</v>
      </c>
      <c r="H819" s="487" t="s">
        <v>103</v>
      </c>
      <c r="I819" s="488" t="s">
        <v>104</v>
      </c>
      <c r="J819" s="433">
        <v>0</v>
      </c>
      <c r="K819" s="279"/>
      <c r="L819" s="279"/>
      <c r="M819" s="444">
        <v>0</v>
      </c>
      <c r="N819" s="284"/>
      <c r="O819" s="284"/>
      <c r="P819" s="421" t="e">
        <f>ROUND(((M819/J819)*100),0)</f>
        <v>#DIV/0!</v>
      </c>
      <c r="Q819" s="422" t="e">
        <f t="shared" si="166"/>
        <v>#DIV/0!</v>
      </c>
      <c r="R819" s="404">
        <f>J819</f>
        <v>0</v>
      </c>
      <c r="S819" s="404">
        <f>M819</f>
        <v>0</v>
      </c>
      <c r="T819" s="404" t="e">
        <f>ROUND(((S819/R819)*100),0)</f>
        <v>#DIV/0!</v>
      </c>
      <c r="U819" s="404" t="e">
        <f>IF(T819&lt;=84,"DEFICIENTE",IF(T819&lt;=89,"REGULAR",IF(T819&lt;=94,"BUENO","MUY BUENO")))</f>
        <v>#DIV/0!</v>
      </c>
      <c r="V819" s="13"/>
    </row>
    <row r="820" spans="1:22" ht="36" x14ac:dyDescent="0.25">
      <c r="A820" s="483"/>
      <c r="B820" s="486"/>
      <c r="C820" s="476"/>
      <c r="D820" s="477"/>
      <c r="E820" s="175" t="s">
        <v>218</v>
      </c>
      <c r="F820" s="178" t="s">
        <v>219</v>
      </c>
      <c r="G820" s="163" t="s">
        <v>220</v>
      </c>
      <c r="H820" s="487"/>
      <c r="I820" s="488"/>
      <c r="J820" s="433"/>
      <c r="K820" s="279"/>
      <c r="L820" s="279"/>
      <c r="M820" s="444"/>
      <c r="N820" s="284"/>
      <c r="O820" s="284"/>
      <c r="P820" s="421"/>
      <c r="Q820" s="422"/>
      <c r="R820" s="405"/>
      <c r="S820" s="405"/>
      <c r="T820" s="405"/>
      <c r="U820" s="405"/>
      <c r="V820" s="13"/>
    </row>
    <row r="821" spans="1:22" ht="76.5" x14ac:dyDescent="0.25">
      <c r="A821" s="483"/>
      <c r="B821" s="486"/>
      <c r="C821" s="179" t="s">
        <v>221</v>
      </c>
      <c r="D821" s="180" t="s">
        <v>222</v>
      </c>
      <c r="E821" s="187" t="s">
        <v>223</v>
      </c>
      <c r="F821" s="178" t="s">
        <v>224</v>
      </c>
      <c r="G821" s="181" t="s">
        <v>225</v>
      </c>
      <c r="H821" s="188" t="s">
        <v>105</v>
      </c>
      <c r="I821" s="488"/>
      <c r="J821" s="246">
        <v>0</v>
      </c>
      <c r="K821" s="279"/>
      <c r="L821" s="279"/>
      <c r="M821" s="260">
        <v>0</v>
      </c>
      <c r="N821" s="284"/>
      <c r="O821" s="284"/>
      <c r="P821" s="213" t="e">
        <f>ROUND(((M821/J821)*100),0)</f>
        <v>#DIV/0!</v>
      </c>
      <c r="Q821" s="164" t="e">
        <f t="shared" ref="Q821" si="167">IF(P821&lt;=84,"DEFICIENTE",IF(P821&lt;=89,"REGULAR",IF(P821&lt;=94,"BUENO","MUY BUENO")))</f>
        <v>#DIV/0!</v>
      </c>
      <c r="R821" s="406"/>
      <c r="S821" s="406"/>
      <c r="T821" s="406"/>
      <c r="U821" s="406"/>
      <c r="V821" s="13"/>
    </row>
    <row r="822" spans="1:22" ht="16.5" x14ac:dyDescent="0.25">
      <c r="A822" s="189" t="s">
        <v>106</v>
      </c>
      <c r="B822" s="190"/>
      <c r="C822" s="191"/>
      <c r="D822" s="192"/>
      <c r="E822" s="193"/>
      <c r="F822" s="194"/>
      <c r="G822" s="195"/>
      <c r="H822" s="195"/>
      <c r="I822" s="196"/>
      <c r="J822" s="246"/>
      <c r="K822" s="279"/>
      <c r="L822" s="279"/>
      <c r="M822" s="260"/>
      <c r="N822" s="284"/>
      <c r="O822" s="284"/>
      <c r="P822" s="165"/>
      <c r="Q822" s="164"/>
      <c r="R822" s="197"/>
      <c r="S822" s="197"/>
      <c r="T822" s="197"/>
      <c r="U822" s="197"/>
      <c r="V822" s="13"/>
    </row>
    <row r="823" spans="1:22" ht="28.5" x14ac:dyDescent="0.25">
      <c r="A823" s="441" t="s">
        <v>226</v>
      </c>
      <c r="B823" s="442" t="s">
        <v>107</v>
      </c>
      <c r="C823" s="198" t="s">
        <v>227</v>
      </c>
      <c r="D823" s="199" t="s">
        <v>108</v>
      </c>
      <c r="E823" s="200" t="s">
        <v>228</v>
      </c>
      <c r="F823" s="201" t="s">
        <v>229</v>
      </c>
      <c r="G823" s="202" t="s">
        <v>94</v>
      </c>
      <c r="H823" s="203" t="s">
        <v>94</v>
      </c>
      <c r="I823" s="443" t="s">
        <v>109</v>
      </c>
      <c r="J823" s="246">
        <v>400</v>
      </c>
      <c r="K823" s="279"/>
      <c r="L823" s="279"/>
      <c r="M823" s="260">
        <v>400</v>
      </c>
      <c r="N823" s="284"/>
      <c r="O823" s="284"/>
      <c r="P823" s="165">
        <f>ROUND(((M823/J823)*100),0)</f>
        <v>100</v>
      </c>
      <c r="Q823" s="164" t="str">
        <f>IF(P823&lt;=84,"DEFICIENTE",IF(P823&lt;=89,"REGULAR",IF(P823&lt;=94,"BUENO","MUY BUENO")))</f>
        <v>MUY BUENO</v>
      </c>
      <c r="R823" s="204">
        <f>J823</f>
        <v>400</v>
      </c>
      <c r="S823" s="204">
        <f>M823</f>
        <v>400</v>
      </c>
      <c r="T823" s="204">
        <f>ROUND(((S823/R823)*100),0)</f>
        <v>100</v>
      </c>
      <c r="U823" s="204" t="str">
        <f>IF(T823&lt;=84,"DEFICIENTE",IF(T823&lt;=89,"REGULAR",IF(T823&lt;=94,"BUENO","MUY BUENO")))</f>
        <v>MUY BUENO</v>
      </c>
      <c r="V823" s="13"/>
    </row>
    <row r="824" spans="1:22" x14ac:dyDescent="0.25">
      <c r="A824" s="441"/>
      <c r="B824" s="442"/>
      <c r="C824" s="484" t="s">
        <v>230</v>
      </c>
      <c r="D824" s="492" t="s">
        <v>110</v>
      </c>
      <c r="E824" s="236" t="s">
        <v>231</v>
      </c>
      <c r="F824" s="235" t="s">
        <v>232</v>
      </c>
      <c r="G824" s="205" t="s">
        <v>17</v>
      </c>
      <c r="H824" s="493" t="s">
        <v>111</v>
      </c>
      <c r="I824" s="443"/>
      <c r="J824" s="246">
        <v>4</v>
      </c>
      <c r="K824" s="279"/>
      <c r="L824" s="279"/>
      <c r="M824" s="260">
        <v>4</v>
      </c>
      <c r="N824" s="284"/>
      <c r="O824" s="284"/>
      <c r="P824" s="165">
        <f>ROUND(((M824/J824)*100),0)</f>
        <v>100</v>
      </c>
      <c r="Q824" s="164" t="str">
        <f>IF(P824&lt;=84,"DEFICIENTE",IF(P824&lt;=89,"REGULAR",IF(P824&lt;=94,"BUENO","MUY BUENO")))</f>
        <v>MUY BUENO</v>
      </c>
      <c r="R824" s="404">
        <f>J824</f>
        <v>4</v>
      </c>
      <c r="S824" s="404">
        <f>M824</f>
        <v>4</v>
      </c>
      <c r="T824" s="404">
        <f>ROUND(((S824/R824)*100),0)</f>
        <v>100</v>
      </c>
      <c r="U824" s="404" t="str">
        <f>IF(T824&lt;=84,"DEFICIENTE",IF(T824&lt;=89,"REGULAR",IF(T824&lt;=94,"BUENO","MUY BUENO")))</f>
        <v>MUY BUENO</v>
      </c>
      <c r="V824" s="13"/>
    </row>
    <row r="825" spans="1:22" ht="24" x14ac:dyDescent="0.25">
      <c r="A825" s="441"/>
      <c r="B825" s="442"/>
      <c r="C825" s="484"/>
      <c r="D825" s="492"/>
      <c r="E825" s="236" t="s">
        <v>233</v>
      </c>
      <c r="F825" s="235" t="s">
        <v>234</v>
      </c>
      <c r="G825" s="205" t="s">
        <v>17</v>
      </c>
      <c r="H825" s="493"/>
      <c r="I825" s="443"/>
      <c r="J825" s="246">
        <v>0</v>
      </c>
      <c r="K825" s="279"/>
      <c r="L825" s="279"/>
      <c r="M825" s="260">
        <v>0</v>
      </c>
      <c r="N825" s="284"/>
      <c r="O825" s="284"/>
      <c r="P825" s="165" t="e">
        <f>ROUND(((M825/J825)*100),0)</f>
        <v>#DIV/0!</v>
      </c>
      <c r="Q825" s="164" t="e">
        <f>IF(P825&lt;=84,"DEFICIENTE",IF(P825&lt;=89,"REGULAR",IF(P825&lt;=94,"BUENO","MUY BUENO")))</f>
        <v>#DIV/0!</v>
      </c>
      <c r="R825" s="405"/>
      <c r="S825" s="405"/>
      <c r="T825" s="405"/>
      <c r="U825" s="405"/>
      <c r="V825" s="13"/>
    </row>
    <row r="826" spans="1:22" ht="36" x14ac:dyDescent="0.25">
      <c r="A826" s="441"/>
      <c r="B826" s="442"/>
      <c r="C826" s="484"/>
      <c r="D826" s="492"/>
      <c r="E826" s="236" t="s">
        <v>235</v>
      </c>
      <c r="F826" s="235" t="s">
        <v>236</v>
      </c>
      <c r="G826" s="205" t="s">
        <v>17</v>
      </c>
      <c r="H826" s="493"/>
      <c r="I826" s="443"/>
      <c r="J826" s="246">
        <v>0</v>
      </c>
      <c r="K826" s="279"/>
      <c r="L826" s="279"/>
      <c r="M826" s="260">
        <v>0</v>
      </c>
      <c r="N826" s="284"/>
      <c r="O826" s="284"/>
      <c r="P826" s="165" t="e">
        <f>ROUND(((M826/J826)*100),0)</f>
        <v>#DIV/0!</v>
      </c>
      <c r="Q826" s="164" t="e">
        <f>IF(P826&lt;=84,"DEFICIENTE",IF(P826&lt;=89,"REGULAR",IF(P826&lt;=94,"BUENO","MUY BUENO")))</f>
        <v>#DIV/0!</v>
      </c>
      <c r="R826" s="405"/>
      <c r="S826" s="405"/>
      <c r="T826" s="405"/>
      <c r="U826" s="405"/>
      <c r="V826" s="13"/>
    </row>
    <row r="827" spans="1:22" ht="36" x14ac:dyDescent="0.25">
      <c r="A827" s="441"/>
      <c r="B827" s="442"/>
      <c r="C827" s="484"/>
      <c r="D827" s="492"/>
      <c r="E827" s="236" t="s">
        <v>237</v>
      </c>
      <c r="F827" s="235" t="s">
        <v>238</v>
      </c>
      <c r="G827" s="205" t="s">
        <v>17</v>
      </c>
      <c r="H827" s="493"/>
      <c r="I827" s="443"/>
      <c r="J827" s="246">
        <v>0</v>
      </c>
      <c r="K827" s="279"/>
      <c r="L827" s="279"/>
      <c r="M827" s="260">
        <v>0</v>
      </c>
      <c r="N827" s="284"/>
      <c r="O827" s="284"/>
      <c r="P827" s="165" t="e">
        <f>ROUND(((M827/J827)*100),0)</f>
        <v>#DIV/0!</v>
      </c>
      <c r="Q827" s="164" t="e">
        <f>IF(P827&lt;=84,"DEFICIENTE",IF(P827&lt;=89,"REGULAR",IF(P827&lt;=94,"BUENO","MUY BUENO")))</f>
        <v>#DIV/0!</v>
      </c>
      <c r="R827" s="406"/>
      <c r="S827" s="406"/>
      <c r="T827" s="406"/>
      <c r="U827" s="406"/>
      <c r="V827" s="13"/>
    </row>
    <row r="828" spans="1:22" ht="18.75" x14ac:dyDescent="0.25">
      <c r="A828" s="436" t="s">
        <v>131</v>
      </c>
      <c r="B828" s="437"/>
      <c r="C828" s="437"/>
      <c r="D828" s="437"/>
      <c r="E828" s="437"/>
      <c r="F828" s="437"/>
      <c r="G828" s="437"/>
      <c r="H828" s="437"/>
      <c r="I828" s="437"/>
      <c r="J828" s="437"/>
      <c r="K828" s="437"/>
      <c r="L828" s="437"/>
      <c r="M828" s="437"/>
      <c r="N828" s="437"/>
      <c r="O828" s="437"/>
      <c r="P828" s="437"/>
      <c r="Q828" s="437"/>
      <c r="R828" s="437"/>
      <c r="S828" s="437"/>
      <c r="T828" s="437"/>
      <c r="U828" s="438"/>
      <c r="V828" s="13"/>
    </row>
    <row r="829" spans="1:22" x14ac:dyDescent="0.25">
      <c r="A829" s="210" t="s">
        <v>91</v>
      </c>
      <c r="B829" s="207"/>
      <c r="C829" s="207"/>
      <c r="D829" s="207"/>
      <c r="E829" s="207"/>
      <c r="F829" s="207"/>
      <c r="G829" s="207"/>
      <c r="H829" s="207"/>
      <c r="I829" s="207"/>
      <c r="J829" s="207"/>
      <c r="K829" s="207"/>
      <c r="L829" s="207"/>
      <c r="M829" s="207"/>
      <c r="N829" s="207"/>
      <c r="O829" s="207"/>
      <c r="P829" s="207"/>
      <c r="Q829" s="207"/>
      <c r="R829" s="208"/>
      <c r="S829" s="208"/>
      <c r="T829" s="209"/>
      <c r="U829" s="208"/>
      <c r="V829" s="13"/>
    </row>
    <row r="830" spans="1:22" ht="24" x14ac:dyDescent="0.25">
      <c r="A830" s="455" t="s">
        <v>12</v>
      </c>
      <c r="B830" s="456" t="s">
        <v>92</v>
      </c>
      <c r="C830" s="457" t="s">
        <v>150</v>
      </c>
      <c r="D830" s="458" t="s">
        <v>93</v>
      </c>
      <c r="E830" s="161" t="s">
        <v>151</v>
      </c>
      <c r="F830" s="162" t="s">
        <v>152</v>
      </c>
      <c r="G830" s="163" t="s">
        <v>153</v>
      </c>
      <c r="H830" s="459" t="s">
        <v>94</v>
      </c>
      <c r="I830" s="460" t="s">
        <v>95</v>
      </c>
      <c r="J830" s="240">
        <v>40</v>
      </c>
      <c r="K830" s="240"/>
      <c r="L830" s="240"/>
      <c r="M830" s="250">
        <v>43</v>
      </c>
      <c r="N830" s="280"/>
      <c r="O830" s="280"/>
      <c r="P830" s="213">
        <f>ROUND(((M830/J830)*100),0)</f>
        <v>108</v>
      </c>
      <c r="Q830" s="164" t="str">
        <f>IF(P830&lt;=84,"DEFICIENTE",IF(P830&lt;=89,"REGULAR",IF(P830&lt;=94,"BUENO","MUY BUENO")))</f>
        <v>MUY BUENO</v>
      </c>
      <c r="R830" s="407">
        <f>J830</f>
        <v>40</v>
      </c>
      <c r="S830" s="410">
        <f>M830</f>
        <v>43</v>
      </c>
      <c r="T830" s="410">
        <f>ROUND(((S830/R830)*100),0)</f>
        <v>108</v>
      </c>
      <c r="U830" s="410" t="str">
        <f>IF(T830&lt;=84,"DEFICIENTE",IF(T830&lt;=89,"REGULAR",IF(T830&lt;=94,"BUENO","MUY BUENO")))</f>
        <v>MUY BUENO</v>
      </c>
      <c r="V830" s="13"/>
    </row>
    <row r="831" spans="1:22" ht="48" x14ac:dyDescent="0.25">
      <c r="A831" s="455"/>
      <c r="B831" s="456"/>
      <c r="C831" s="457"/>
      <c r="D831" s="458"/>
      <c r="E831" s="166" t="s">
        <v>154</v>
      </c>
      <c r="F831" s="167" t="s">
        <v>142</v>
      </c>
      <c r="G831" s="168" t="s">
        <v>153</v>
      </c>
      <c r="H831" s="459"/>
      <c r="I831" s="460"/>
      <c r="J831" s="246"/>
      <c r="K831" s="279"/>
      <c r="L831" s="279"/>
      <c r="M831" s="253"/>
      <c r="N831" s="253"/>
      <c r="O831" s="253"/>
      <c r="P831" s="171"/>
      <c r="Q831" s="170"/>
      <c r="R831" s="408"/>
      <c r="S831" s="411"/>
      <c r="T831" s="411"/>
      <c r="U831" s="411"/>
      <c r="V831" s="13"/>
    </row>
    <row r="832" spans="1:22" ht="48" x14ac:dyDescent="0.25">
      <c r="A832" s="455"/>
      <c r="B832" s="456"/>
      <c r="C832" s="481" t="s">
        <v>155</v>
      </c>
      <c r="D832" s="489" t="s">
        <v>96</v>
      </c>
      <c r="E832" s="172" t="s">
        <v>143</v>
      </c>
      <c r="F832" s="173" t="s">
        <v>144</v>
      </c>
      <c r="G832" s="174" t="s">
        <v>145</v>
      </c>
      <c r="H832" s="482" t="s">
        <v>94</v>
      </c>
      <c r="I832" s="460"/>
      <c r="J832" s="246"/>
      <c r="K832" s="279"/>
      <c r="L832" s="279"/>
      <c r="M832" s="253"/>
      <c r="N832" s="253"/>
      <c r="O832" s="253"/>
      <c r="P832" s="171"/>
      <c r="Q832" s="170"/>
      <c r="R832" s="408"/>
      <c r="S832" s="411"/>
      <c r="T832" s="411"/>
      <c r="U832" s="411"/>
      <c r="V832" s="13"/>
    </row>
    <row r="833" spans="1:22" ht="36" x14ac:dyDescent="0.25">
      <c r="A833" s="455"/>
      <c r="B833" s="456"/>
      <c r="C833" s="481"/>
      <c r="D833" s="489"/>
      <c r="E833" s="172" t="s">
        <v>146</v>
      </c>
      <c r="F833" s="173" t="s">
        <v>147</v>
      </c>
      <c r="G833" s="174" t="s">
        <v>145</v>
      </c>
      <c r="H833" s="482"/>
      <c r="I833" s="460"/>
      <c r="J833" s="246"/>
      <c r="K833" s="279"/>
      <c r="L833" s="279"/>
      <c r="M833" s="253"/>
      <c r="N833" s="253"/>
      <c r="O833" s="253"/>
      <c r="P833" s="171"/>
      <c r="Q833" s="170"/>
      <c r="R833" s="408"/>
      <c r="S833" s="411"/>
      <c r="T833" s="411"/>
      <c r="U833" s="411"/>
      <c r="V833" s="13"/>
    </row>
    <row r="834" spans="1:22" ht="48" x14ac:dyDescent="0.25">
      <c r="A834" s="455"/>
      <c r="B834" s="456"/>
      <c r="C834" s="481"/>
      <c r="D834" s="489"/>
      <c r="E834" s="175" t="s">
        <v>148</v>
      </c>
      <c r="F834" s="176" t="s">
        <v>149</v>
      </c>
      <c r="G834" s="163" t="s">
        <v>145</v>
      </c>
      <c r="H834" s="482"/>
      <c r="I834" s="460"/>
      <c r="J834" s="246">
        <v>4</v>
      </c>
      <c r="K834" s="279"/>
      <c r="L834" s="279"/>
      <c r="M834" s="250">
        <v>0</v>
      </c>
      <c r="N834" s="280"/>
      <c r="O834" s="280"/>
      <c r="P834" s="213">
        <f>ROUND(((M834/J834)*100),0)</f>
        <v>0</v>
      </c>
      <c r="Q834" s="164" t="str">
        <f>IF(P834&lt;=84,"DEFICIENTE",IF(P834&lt;=89,"REGULAR",IF(P834&lt;=94,"BUENO","MUY BUENO")))</f>
        <v>DEFICIENTE</v>
      </c>
      <c r="R834" s="409"/>
      <c r="S834" s="412"/>
      <c r="T834" s="412"/>
      <c r="U834" s="412"/>
      <c r="V834" s="13"/>
    </row>
    <row r="835" spans="1:22" ht="24" x14ac:dyDescent="0.25">
      <c r="A835" s="483" t="s">
        <v>14</v>
      </c>
      <c r="B835" s="456" t="s">
        <v>156</v>
      </c>
      <c r="C835" s="484" t="s">
        <v>157</v>
      </c>
      <c r="D835" s="458" t="s">
        <v>158</v>
      </c>
      <c r="E835" s="175" t="s">
        <v>159</v>
      </c>
      <c r="F835" s="177" t="s">
        <v>160</v>
      </c>
      <c r="G835" s="163" t="s">
        <v>161</v>
      </c>
      <c r="H835" s="459" t="s">
        <v>97</v>
      </c>
      <c r="I835" s="485" t="s">
        <v>98</v>
      </c>
      <c r="J835" s="433">
        <v>4</v>
      </c>
      <c r="K835" s="279"/>
      <c r="L835" s="279"/>
      <c r="M835" s="418">
        <v>0</v>
      </c>
      <c r="N835" s="528"/>
      <c r="O835" s="528"/>
      <c r="P835" s="434">
        <f>ROUND(((M835/J835)*100),0)</f>
        <v>0</v>
      </c>
      <c r="Q835" s="422" t="str">
        <f t="shared" ref="Q835" si="168">IF(P835&lt;=84,"DEFICIENTE",IF(P835&lt;=89,"REGULAR",IF(P835&lt;=94,"BUENO","MUY BUENO")))</f>
        <v>DEFICIENTE</v>
      </c>
      <c r="R835" s="398">
        <f>J835</f>
        <v>4</v>
      </c>
      <c r="S835" s="398">
        <f>M835</f>
        <v>0</v>
      </c>
      <c r="T835" s="400">
        <f>ROUND(((S835/R835)*100),0)</f>
        <v>0</v>
      </c>
      <c r="U835" s="400" t="str">
        <f>IF(T835&lt;=84,"DEFICIENTE",IF(T835&lt;=89,"REGULAR",IF(T835&lt;=94,"BUENO","MUY BUENO")))</f>
        <v>DEFICIENTE</v>
      </c>
      <c r="V835" s="13"/>
    </row>
    <row r="836" spans="1:22" ht="36" x14ac:dyDescent="0.25">
      <c r="A836" s="483"/>
      <c r="B836" s="456"/>
      <c r="C836" s="484"/>
      <c r="D836" s="458"/>
      <c r="E836" s="175" t="s">
        <v>162</v>
      </c>
      <c r="F836" s="177" t="s">
        <v>163</v>
      </c>
      <c r="G836" s="163" t="s">
        <v>164</v>
      </c>
      <c r="H836" s="459"/>
      <c r="I836" s="485"/>
      <c r="J836" s="433"/>
      <c r="K836" s="279"/>
      <c r="L836" s="279"/>
      <c r="M836" s="418"/>
      <c r="N836" s="531"/>
      <c r="O836" s="531"/>
      <c r="P836" s="435"/>
      <c r="Q836" s="422"/>
      <c r="R836" s="403"/>
      <c r="S836" s="403"/>
      <c r="T836" s="402"/>
      <c r="U836" s="402"/>
      <c r="V836" s="13"/>
    </row>
    <row r="837" spans="1:22" ht="36" x14ac:dyDescent="0.25">
      <c r="A837" s="483"/>
      <c r="B837" s="456"/>
      <c r="C837" s="484"/>
      <c r="D837" s="458"/>
      <c r="E837" s="175" t="s">
        <v>165</v>
      </c>
      <c r="F837" s="177" t="s">
        <v>166</v>
      </c>
      <c r="G837" s="163" t="s">
        <v>167</v>
      </c>
      <c r="H837" s="459"/>
      <c r="I837" s="485"/>
      <c r="J837" s="433"/>
      <c r="K837" s="279"/>
      <c r="L837" s="279"/>
      <c r="M837" s="418"/>
      <c r="N837" s="531"/>
      <c r="O837" s="531"/>
      <c r="P837" s="435"/>
      <c r="Q837" s="422"/>
      <c r="R837" s="403"/>
      <c r="S837" s="403"/>
      <c r="T837" s="402"/>
      <c r="U837" s="402"/>
      <c r="V837" s="13"/>
    </row>
    <row r="838" spans="1:22" ht="36" x14ac:dyDescent="0.25">
      <c r="A838" s="483"/>
      <c r="B838" s="456"/>
      <c r="C838" s="481" t="s">
        <v>168</v>
      </c>
      <c r="D838" s="477" t="s">
        <v>169</v>
      </c>
      <c r="E838" s="175" t="s">
        <v>170</v>
      </c>
      <c r="F838" s="177" t="s">
        <v>171</v>
      </c>
      <c r="G838" s="163" t="s">
        <v>172</v>
      </c>
      <c r="H838" s="482" t="s">
        <v>173</v>
      </c>
      <c r="I838" s="485"/>
      <c r="J838" s="433">
        <v>16</v>
      </c>
      <c r="K838" s="279"/>
      <c r="L838" s="279"/>
      <c r="M838" s="418">
        <v>0</v>
      </c>
      <c r="N838" s="280"/>
      <c r="O838" s="280"/>
      <c r="P838" s="421">
        <f>ROUND(((M838/J838)*100),0)</f>
        <v>0</v>
      </c>
      <c r="Q838" s="422" t="str">
        <f t="shared" ref="Q838" si="169">IF(P838&lt;=84,"DEFICIENTE",IF(P838&lt;=89,"REGULAR",IF(P838&lt;=94,"BUENO","MUY BUENO")))</f>
        <v>DEFICIENTE</v>
      </c>
      <c r="R838" s="403"/>
      <c r="S838" s="403"/>
      <c r="T838" s="402"/>
      <c r="U838" s="402"/>
      <c r="V838" s="13"/>
    </row>
    <row r="839" spans="1:22" ht="48" x14ac:dyDescent="0.25">
      <c r="A839" s="483"/>
      <c r="B839" s="456"/>
      <c r="C839" s="481"/>
      <c r="D839" s="477"/>
      <c r="E839" s="175" t="s">
        <v>174</v>
      </c>
      <c r="F839" s="177" t="s">
        <v>175</v>
      </c>
      <c r="G839" s="163" t="s">
        <v>176</v>
      </c>
      <c r="H839" s="482"/>
      <c r="I839" s="485"/>
      <c r="J839" s="433"/>
      <c r="K839" s="279"/>
      <c r="L839" s="279"/>
      <c r="M839" s="418"/>
      <c r="N839" s="280"/>
      <c r="O839" s="280"/>
      <c r="P839" s="421"/>
      <c r="Q839" s="422"/>
      <c r="R839" s="403"/>
      <c r="S839" s="403"/>
      <c r="T839" s="402"/>
      <c r="U839" s="402"/>
      <c r="V839" s="13"/>
    </row>
    <row r="840" spans="1:22" ht="60" x14ac:dyDescent="0.25">
      <c r="A840" s="483"/>
      <c r="B840" s="456"/>
      <c r="C840" s="457" t="s">
        <v>177</v>
      </c>
      <c r="D840" s="480" t="s">
        <v>178</v>
      </c>
      <c r="E840" s="175" t="s">
        <v>179</v>
      </c>
      <c r="F840" s="177" t="s">
        <v>180</v>
      </c>
      <c r="G840" s="163" t="s">
        <v>176</v>
      </c>
      <c r="H840" s="459" t="s">
        <v>181</v>
      </c>
      <c r="I840" s="485"/>
      <c r="J840" s="433">
        <v>0</v>
      </c>
      <c r="K840" s="279"/>
      <c r="L840" s="279"/>
      <c r="M840" s="418">
        <v>0</v>
      </c>
      <c r="N840" s="280"/>
      <c r="O840" s="280"/>
      <c r="P840" s="421" t="e">
        <f>ROUND(((M840/J840)*100),0)</f>
        <v>#DIV/0!</v>
      </c>
      <c r="Q840" s="422" t="e">
        <f t="shared" ref="Q840" si="170">IF(P840&lt;=84,"DEFICIENTE",IF(P840&lt;=89,"REGULAR",IF(P840&lt;=94,"BUENO","MUY BUENO")))</f>
        <v>#DIV/0!</v>
      </c>
      <c r="R840" s="403"/>
      <c r="S840" s="403"/>
      <c r="T840" s="402"/>
      <c r="U840" s="402"/>
      <c r="V840" s="13"/>
    </row>
    <row r="841" spans="1:22" ht="36" x14ac:dyDescent="0.25">
      <c r="A841" s="483"/>
      <c r="B841" s="456"/>
      <c r="C841" s="457"/>
      <c r="D841" s="480"/>
      <c r="E841" s="175" t="s">
        <v>182</v>
      </c>
      <c r="F841" s="177" t="s">
        <v>183</v>
      </c>
      <c r="G841" s="163" t="s">
        <v>184</v>
      </c>
      <c r="H841" s="459"/>
      <c r="I841" s="485"/>
      <c r="J841" s="433"/>
      <c r="K841" s="279"/>
      <c r="L841" s="279"/>
      <c r="M841" s="418"/>
      <c r="N841" s="280"/>
      <c r="O841" s="280"/>
      <c r="P841" s="421"/>
      <c r="Q841" s="422"/>
      <c r="R841" s="399"/>
      <c r="S841" s="399"/>
      <c r="T841" s="401"/>
      <c r="U841" s="401"/>
      <c r="V841" s="13"/>
    </row>
    <row r="842" spans="1:22" ht="60" x14ac:dyDescent="0.25">
      <c r="A842" s="483" t="s">
        <v>15</v>
      </c>
      <c r="B842" s="475" t="s">
        <v>185</v>
      </c>
      <c r="C842" s="476" t="s">
        <v>186</v>
      </c>
      <c r="D842" s="477" t="s">
        <v>187</v>
      </c>
      <c r="E842" s="175" t="s">
        <v>188</v>
      </c>
      <c r="F842" s="178" t="s">
        <v>189</v>
      </c>
      <c r="G842" s="163" t="s">
        <v>190</v>
      </c>
      <c r="H842" s="478" t="s">
        <v>191</v>
      </c>
      <c r="I842" s="479" t="s">
        <v>99</v>
      </c>
      <c r="J842" s="433">
        <v>0</v>
      </c>
      <c r="K842" s="279"/>
      <c r="L842" s="279"/>
      <c r="M842" s="418">
        <v>0</v>
      </c>
      <c r="N842" s="280"/>
      <c r="O842" s="280"/>
      <c r="P842" s="421" t="e">
        <f>ROUND(((M842/J842)*100),0)</f>
        <v>#DIV/0!</v>
      </c>
      <c r="Q842" s="422" t="e">
        <f t="shared" ref="Q842" si="171">IF(P842&lt;=84,"DEFICIENTE",IF(P842&lt;=89,"REGULAR",IF(P842&lt;=94,"BUENO","MUY BUENO")))</f>
        <v>#DIV/0!</v>
      </c>
      <c r="R842" s="398">
        <f>J842</f>
        <v>0</v>
      </c>
      <c r="S842" s="400">
        <f>M842</f>
        <v>0</v>
      </c>
      <c r="T842" s="398" t="e">
        <f>ROUND(((S842/R842)*100),0)</f>
        <v>#DIV/0!</v>
      </c>
      <c r="U842" s="398" t="e">
        <f>IF(T842&lt;=84,"DEFICIENTE",IF(T842&lt;=89,"REGULAR",IF(T842&lt;=94,"BUENO","MUY BUENO")))</f>
        <v>#DIV/0!</v>
      </c>
      <c r="V842" s="13"/>
    </row>
    <row r="843" spans="1:22" ht="36" x14ac:dyDescent="0.25">
      <c r="A843" s="483"/>
      <c r="B843" s="475"/>
      <c r="C843" s="476"/>
      <c r="D843" s="477"/>
      <c r="E843" s="175" t="s">
        <v>192</v>
      </c>
      <c r="F843" s="178" t="s">
        <v>193</v>
      </c>
      <c r="G843" s="163" t="s">
        <v>194</v>
      </c>
      <c r="H843" s="478"/>
      <c r="I843" s="479"/>
      <c r="J843" s="433"/>
      <c r="K843" s="279"/>
      <c r="L843" s="279"/>
      <c r="M843" s="418"/>
      <c r="N843" s="280"/>
      <c r="O843" s="280"/>
      <c r="P843" s="421"/>
      <c r="Q843" s="422"/>
      <c r="R843" s="399"/>
      <c r="S843" s="401"/>
      <c r="T843" s="399"/>
      <c r="U843" s="399"/>
      <c r="V843" s="13"/>
    </row>
    <row r="844" spans="1:22" ht="60" x14ac:dyDescent="0.25">
      <c r="A844" s="483" t="s">
        <v>16</v>
      </c>
      <c r="B844" s="486" t="s">
        <v>195</v>
      </c>
      <c r="C844" s="179" t="s">
        <v>196</v>
      </c>
      <c r="D844" s="180" t="s">
        <v>197</v>
      </c>
      <c r="E844" s="175" t="s">
        <v>198</v>
      </c>
      <c r="F844" s="178" t="s">
        <v>199</v>
      </c>
      <c r="G844" s="181" t="s">
        <v>200</v>
      </c>
      <c r="H844" s="182" t="s">
        <v>100</v>
      </c>
      <c r="I844" s="485" t="s">
        <v>95</v>
      </c>
      <c r="J844" s="246">
        <v>0</v>
      </c>
      <c r="K844" s="279"/>
      <c r="L844" s="279"/>
      <c r="M844" s="250">
        <v>0</v>
      </c>
      <c r="N844" s="280"/>
      <c r="O844" s="280"/>
      <c r="P844" s="213" t="e">
        <f>ROUND(((M844/J844)*100),0)</f>
        <v>#DIV/0!</v>
      </c>
      <c r="Q844" s="164" t="e">
        <f t="shared" ref="Q844:Q847" si="172">IF(P844&lt;=84,"DEFICIENTE",IF(P844&lt;=89,"REGULAR",IF(P844&lt;=94,"BUENO","MUY BUENO")))</f>
        <v>#DIV/0!</v>
      </c>
      <c r="R844" s="398">
        <f>(J844+J845+J846)*40</f>
        <v>360</v>
      </c>
      <c r="S844" s="398">
        <f>(M844+M845+M846)*40</f>
        <v>0</v>
      </c>
      <c r="T844" s="398">
        <f>ROUND(((S844/R844)*100),0)</f>
        <v>0</v>
      </c>
      <c r="U844" s="398" t="str">
        <f>IF(T844&lt;=84,"DEFICIENTE",IF(T844&lt;=89,"REGULAR",IF(T844&lt;=94,"BUENO","MUY BUENO")))</f>
        <v>DEFICIENTE</v>
      </c>
      <c r="V844" s="13"/>
    </row>
    <row r="845" spans="1:22" ht="84" customHeight="1" x14ac:dyDescent="0.25">
      <c r="A845" s="483"/>
      <c r="B845" s="486"/>
      <c r="C845" s="183" t="s">
        <v>201</v>
      </c>
      <c r="D845" s="184" t="s">
        <v>202</v>
      </c>
      <c r="E845" s="175" t="s">
        <v>203</v>
      </c>
      <c r="F845" s="178" t="s">
        <v>204</v>
      </c>
      <c r="G845" s="181" t="s">
        <v>205</v>
      </c>
      <c r="H845" s="185" t="s">
        <v>101</v>
      </c>
      <c r="I845" s="485"/>
      <c r="J845" s="246">
        <v>8</v>
      </c>
      <c r="K845" s="279"/>
      <c r="L845" s="279"/>
      <c r="M845" s="250">
        <v>0</v>
      </c>
      <c r="N845" s="280"/>
      <c r="O845" s="280"/>
      <c r="P845" s="213">
        <f>ROUND(((M845/J845)*100),0)</f>
        <v>0</v>
      </c>
      <c r="Q845" s="164" t="str">
        <f t="shared" si="172"/>
        <v>DEFICIENTE</v>
      </c>
      <c r="R845" s="403"/>
      <c r="S845" s="403"/>
      <c r="T845" s="403"/>
      <c r="U845" s="403"/>
      <c r="V845" s="13"/>
    </row>
    <row r="846" spans="1:22" ht="96" customHeight="1" x14ac:dyDescent="0.25">
      <c r="A846" s="483"/>
      <c r="B846" s="486"/>
      <c r="C846" s="179" t="s">
        <v>206</v>
      </c>
      <c r="D846" s="180" t="s">
        <v>207</v>
      </c>
      <c r="E846" s="175" t="s">
        <v>208</v>
      </c>
      <c r="F846" s="178" t="s">
        <v>209</v>
      </c>
      <c r="G846" s="181" t="s">
        <v>210</v>
      </c>
      <c r="H846" s="186" t="s">
        <v>211</v>
      </c>
      <c r="I846" s="485"/>
      <c r="J846" s="246">
        <v>1</v>
      </c>
      <c r="K846" s="279"/>
      <c r="L846" s="279"/>
      <c r="M846" s="250">
        <v>0</v>
      </c>
      <c r="N846" s="280"/>
      <c r="O846" s="280"/>
      <c r="P846" s="213">
        <f>ROUND(((M846/J846)*100),0)</f>
        <v>0</v>
      </c>
      <c r="Q846" s="164" t="str">
        <f t="shared" si="172"/>
        <v>DEFICIENTE</v>
      </c>
      <c r="R846" s="399"/>
      <c r="S846" s="399"/>
      <c r="T846" s="399"/>
      <c r="U846" s="399"/>
      <c r="V846" s="13"/>
    </row>
    <row r="847" spans="1:22" ht="36" x14ac:dyDescent="0.25">
      <c r="A847" s="483" t="s">
        <v>102</v>
      </c>
      <c r="B847" s="486" t="s">
        <v>212</v>
      </c>
      <c r="C847" s="476" t="s">
        <v>213</v>
      </c>
      <c r="D847" s="477" t="s">
        <v>214</v>
      </c>
      <c r="E847" s="175" t="s">
        <v>215</v>
      </c>
      <c r="F847" s="178" t="s">
        <v>216</v>
      </c>
      <c r="G847" s="163" t="s">
        <v>217</v>
      </c>
      <c r="H847" s="487" t="s">
        <v>103</v>
      </c>
      <c r="I847" s="488" t="s">
        <v>104</v>
      </c>
      <c r="J847" s="433">
        <v>0</v>
      </c>
      <c r="K847" s="279"/>
      <c r="L847" s="279"/>
      <c r="M847" s="418">
        <v>0</v>
      </c>
      <c r="N847" s="280"/>
      <c r="O847" s="280"/>
      <c r="P847" s="421" t="e">
        <f>ROUND(((M847/J847)*100),0)</f>
        <v>#DIV/0!</v>
      </c>
      <c r="Q847" s="422" t="e">
        <f t="shared" si="172"/>
        <v>#DIV/0!</v>
      </c>
      <c r="R847" s="404">
        <f>J847</f>
        <v>0</v>
      </c>
      <c r="S847" s="404">
        <f>M847</f>
        <v>0</v>
      </c>
      <c r="T847" s="404" t="e">
        <f>ROUND(((S847/R847)*100),0)</f>
        <v>#DIV/0!</v>
      </c>
      <c r="U847" s="404" t="e">
        <f>IF(T847&lt;=84,"DEFICIENTE",IF(T847&lt;=89,"REGULAR",IF(T847&lt;=94,"BUENO","MUY BUENO")))</f>
        <v>#DIV/0!</v>
      </c>
      <c r="V847" s="13"/>
    </row>
    <row r="848" spans="1:22" ht="36" x14ac:dyDescent="0.25">
      <c r="A848" s="483"/>
      <c r="B848" s="486"/>
      <c r="C848" s="476"/>
      <c r="D848" s="477"/>
      <c r="E848" s="175" t="s">
        <v>218</v>
      </c>
      <c r="F848" s="178" t="s">
        <v>219</v>
      </c>
      <c r="G848" s="163" t="s">
        <v>220</v>
      </c>
      <c r="H848" s="487"/>
      <c r="I848" s="488"/>
      <c r="J848" s="433"/>
      <c r="K848" s="279"/>
      <c r="L848" s="279"/>
      <c r="M848" s="418"/>
      <c r="N848" s="280"/>
      <c r="O848" s="280"/>
      <c r="P848" s="421"/>
      <c r="Q848" s="422"/>
      <c r="R848" s="405"/>
      <c r="S848" s="405"/>
      <c r="T848" s="405"/>
      <c r="U848" s="405"/>
      <c r="V848" s="13"/>
    </row>
    <row r="849" spans="1:22" ht="76.5" x14ac:dyDescent="0.25">
      <c r="A849" s="483"/>
      <c r="B849" s="486"/>
      <c r="C849" s="179" t="s">
        <v>221</v>
      </c>
      <c r="D849" s="180" t="s">
        <v>222</v>
      </c>
      <c r="E849" s="187" t="s">
        <v>223</v>
      </c>
      <c r="F849" s="178" t="s">
        <v>224</v>
      </c>
      <c r="G849" s="181" t="s">
        <v>225</v>
      </c>
      <c r="H849" s="188" t="s">
        <v>105</v>
      </c>
      <c r="I849" s="488"/>
      <c r="J849" s="246">
        <v>2</v>
      </c>
      <c r="K849" s="279"/>
      <c r="L849" s="279"/>
      <c r="M849" s="250">
        <v>0</v>
      </c>
      <c r="N849" s="280"/>
      <c r="O849" s="280"/>
      <c r="P849" s="213">
        <f>ROUND(((M849/J849)*100),0)</f>
        <v>0</v>
      </c>
      <c r="Q849" s="164" t="str">
        <f t="shared" ref="Q849" si="173">IF(P849&lt;=84,"DEFICIENTE",IF(P849&lt;=89,"REGULAR",IF(P849&lt;=94,"BUENO","MUY BUENO")))</f>
        <v>DEFICIENTE</v>
      </c>
      <c r="R849" s="406"/>
      <c r="S849" s="406"/>
      <c r="T849" s="406"/>
      <c r="U849" s="406"/>
      <c r="V849" s="13"/>
    </row>
    <row r="850" spans="1:22" ht="16.5" x14ac:dyDescent="0.25">
      <c r="A850" s="189" t="s">
        <v>106</v>
      </c>
      <c r="B850" s="190"/>
      <c r="C850" s="191"/>
      <c r="D850" s="192"/>
      <c r="E850" s="193"/>
      <c r="F850" s="194"/>
      <c r="G850" s="195"/>
      <c r="H850" s="195"/>
      <c r="I850" s="196"/>
      <c r="J850" s="246"/>
      <c r="K850" s="279"/>
      <c r="L850" s="279"/>
      <c r="M850" s="250"/>
      <c r="N850" s="280"/>
      <c r="O850" s="280"/>
      <c r="P850" s="165"/>
      <c r="Q850" s="164"/>
      <c r="R850" s="197"/>
      <c r="S850" s="197"/>
      <c r="T850" s="197"/>
      <c r="U850" s="197"/>
      <c r="V850" s="13"/>
    </row>
    <row r="851" spans="1:22" ht="28.5" x14ac:dyDescent="0.25">
      <c r="A851" s="441" t="s">
        <v>226</v>
      </c>
      <c r="B851" s="442" t="s">
        <v>107</v>
      </c>
      <c r="C851" s="198" t="s">
        <v>227</v>
      </c>
      <c r="D851" s="199" t="s">
        <v>108</v>
      </c>
      <c r="E851" s="200" t="s">
        <v>228</v>
      </c>
      <c r="F851" s="201" t="s">
        <v>229</v>
      </c>
      <c r="G851" s="202" t="s">
        <v>94</v>
      </c>
      <c r="H851" s="203" t="s">
        <v>94</v>
      </c>
      <c r="I851" s="443" t="s">
        <v>109</v>
      </c>
      <c r="J851" s="246">
        <v>205</v>
      </c>
      <c r="K851" s="279"/>
      <c r="L851" s="279"/>
      <c r="M851" s="250">
        <v>242</v>
      </c>
      <c r="N851" s="280"/>
      <c r="O851" s="280"/>
      <c r="P851" s="165">
        <f>ROUND(((M851/J851)*100),0)</f>
        <v>118</v>
      </c>
      <c r="Q851" s="164" t="str">
        <f>IF(P851&lt;=84,"DEFICIENTE",IF(P851&lt;=89,"REGULAR",IF(P851&lt;=94,"BUENO","MUY BUENO")))</f>
        <v>MUY BUENO</v>
      </c>
      <c r="R851" s="204">
        <f>J851</f>
        <v>205</v>
      </c>
      <c r="S851" s="204">
        <f>M851</f>
        <v>242</v>
      </c>
      <c r="T851" s="204">
        <f>ROUND(((S851/R851)*100),0)</f>
        <v>118</v>
      </c>
      <c r="U851" s="204" t="str">
        <f>IF(T851&lt;=84,"DEFICIENTE",IF(T851&lt;=89,"REGULAR",IF(T851&lt;=94,"BUENO","MUY BUENO")))</f>
        <v>MUY BUENO</v>
      </c>
      <c r="V851" s="13"/>
    </row>
    <row r="852" spans="1:22" x14ac:dyDescent="0.25">
      <c r="A852" s="441"/>
      <c r="B852" s="442"/>
      <c r="C852" s="484" t="s">
        <v>230</v>
      </c>
      <c r="D852" s="492" t="s">
        <v>110</v>
      </c>
      <c r="E852" s="236" t="s">
        <v>231</v>
      </c>
      <c r="F852" s="235" t="s">
        <v>232</v>
      </c>
      <c r="G852" s="205" t="s">
        <v>17</v>
      </c>
      <c r="H852" s="493" t="s">
        <v>111</v>
      </c>
      <c r="I852" s="443"/>
      <c r="J852" s="246">
        <v>4</v>
      </c>
      <c r="K852" s="279"/>
      <c r="L852" s="279"/>
      <c r="M852" s="250">
        <v>4</v>
      </c>
      <c r="N852" s="280"/>
      <c r="O852" s="280"/>
      <c r="P852" s="165">
        <f>ROUND(((M852/J852)*100),0)</f>
        <v>100</v>
      </c>
      <c r="Q852" s="164" t="str">
        <f>IF(P852&lt;=84,"DEFICIENTE",IF(P852&lt;=89,"REGULAR",IF(P852&lt;=94,"BUENO","MUY BUENO")))</f>
        <v>MUY BUENO</v>
      </c>
      <c r="R852" s="404">
        <f>J852</f>
        <v>4</v>
      </c>
      <c r="S852" s="404">
        <f>M852</f>
        <v>4</v>
      </c>
      <c r="T852" s="404">
        <f>ROUND(((S852/R852)*100),0)</f>
        <v>100</v>
      </c>
      <c r="U852" s="404" t="str">
        <f>IF(T852&lt;=84,"DEFICIENTE",IF(T852&lt;=89,"REGULAR",IF(T852&lt;=94,"BUENO","MUY BUENO")))</f>
        <v>MUY BUENO</v>
      </c>
      <c r="V852" s="13"/>
    </row>
    <row r="853" spans="1:22" ht="24" x14ac:dyDescent="0.25">
      <c r="A853" s="441"/>
      <c r="B853" s="442"/>
      <c r="C853" s="484"/>
      <c r="D853" s="492"/>
      <c r="E853" s="236" t="s">
        <v>233</v>
      </c>
      <c r="F853" s="235" t="s">
        <v>234</v>
      </c>
      <c r="G853" s="205" t="s">
        <v>17</v>
      </c>
      <c r="H853" s="493"/>
      <c r="I853" s="443"/>
      <c r="J853" s="246">
        <v>2</v>
      </c>
      <c r="K853" s="279"/>
      <c r="L853" s="279"/>
      <c r="M853" s="250">
        <v>0</v>
      </c>
      <c r="N853" s="280"/>
      <c r="O853" s="280"/>
      <c r="P853" s="165">
        <f>ROUND(((M853/J853)*100),0)</f>
        <v>0</v>
      </c>
      <c r="Q853" s="164" t="str">
        <f>IF(P853&lt;=84,"DEFICIENTE",IF(P853&lt;=89,"REGULAR",IF(P853&lt;=94,"BUENO","MUY BUENO")))</f>
        <v>DEFICIENTE</v>
      </c>
      <c r="R853" s="405"/>
      <c r="S853" s="405"/>
      <c r="T853" s="405"/>
      <c r="U853" s="405"/>
      <c r="V853" s="13"/>
    </row>
    <row r="854" spans="1:22" ht="36" x14ac:dyDescent="0.25">
      <c r="A854" s="441"/>
      <c r="B854" s="442"/>
      <c r="C854" s="484"/>
      <c r="D854" s="492"/>
      <c r="E854" s="236" t="s">
        <v>235</v>
      </c>
      <c r="F854" s="235" t="s">
        <v>236</v>
      </c>
      <c r="G854" s="205" t="s">
        <v>17</v>
      </c>
      <c r="H854" s="493"/>
      <c r="I854" s="443"/>
      <c r="J854" s="246">
        <v>1</v>
      </c>
      <c r="K854" s="279"/>
      <c r="L854" s="279"/>
      <c r="M854" s="250">
        <v>1</v>
      </c>
      <c r="N854" s="280"/>
      <c r="O854" s="280"/>
      <c r="P854" s="165">
        <f>ROUND(((M854/J854)*100),0)</f>
        <v>100</v>
      </c>
      <c r="Q854" s="164" t="str">
        <f>IF(P854&lt;=84,"DEFICIENTE",IF(P854&lt;=89,"REGULAR",IF(P854&lt;=94,"BUENO","MUY BUENO")))</f>
        <v>MUY BUENO</v>
      </c>
      <c r="R854" s="405"/>
      <c r="S854" s="405"/>
      <c r="T854" s="405"/>
      <c r="U854" s="405"/>
      <c r="V854" s="13"/>
    </row>
    <row r="855" spans="1:22" ht="36" x14ac:dyDescent="0.25">
      <c r="A855" s="441"/>
      <c r="B855" s="442"/>
      <c r="C855" s="484"/>
      <c r="D855" s="492"/>
      <c r="E855" s="236" t="s">
        <v>237</v>
      </c>
      <c r="F855" s="235" t="s">
        <v>238</v>
      </c>
      <c r="G855" s="205" t="s">
        <v>17</v>
      </c>
      <c r="H855" s="493"/>
      <c r="I855" s="443"/>
      <c r="J855" s="246">
        <v>2</v>
      </c>
      <c r="K855" s="279"/>
      <c r="L855" s="279"/>
      <c r="M855" s="250">
        <v>0</v>
      </c>
      <c r="N855" s="280"/>
      <c r="O855" s="280"/>
      <c r="P855" s="165">
        <f>ROUND(((M855/J855)*100),0)</f>
        <v>0</v>
      </c>
      <c r="Q855" s="164" t="str">
        <f>IF(P855&lt;=84,"DEFICIENTE",IF(P855&lt;=89,"REGULAR",IF(P855&lt;=94,"BUENO","MUY BUENO")))</f>
        <v>DEFICIENTE</v>
      </c>
      <c r="R855" s="406"/>
      <c r="S855" s="406"/>
      <c r="T855" s="406"/>
      <c r="U855" s="406"/>
      <c r="V855" s="13"/>
    </row>
    <row r="856" spans="1:22" ht="18.75" x14ac:dyDescent="0.25">
      <c r="A856" s="436" t="s">
        <v>135</v>
      </c>
      <c r="B856" s="437"/>
      <c r="C856" s="437"/>
      <c r="D856" s="437"/>
      <c r="E856" s="437"/>
      <c r="F856" s="437"/>
      <c r="G856" s="437"/>
      <c r="H856" s="437"/>
      <c r="I856" s="437"/>
      <c r="J856" s="437"/>
      <c r="K856" s="437"/>
      <c r="L856" s="437"/>
      <c r="M856" s="437"/>
      <c r="N856" s="437"/>
      <c r="O856" s="437"/>
      <c r="P856" s="437"/>
      <c r="Q856" s="437"/>
      <c r="R856" s="437"/>
      <c r="S856" s="437"/>
      <c r="T856" s="437"/>
      <c r="U856" s="438"/>
      <c r="V856" s="13"/>
    </row>
    <row r="857" spans="1:22" x14ac:dyDescent="0.25">
      <c r="A857" s="210" t="s">
        <v>91</v>
      </c>
      <c r="B857" s="207"/>
      <c r="C857" s="207"/>
      <c r="D857" s="207"/>
      <c r="E857" s="207"/>
      <c r="F857" s="207"/>
      <c r="G857" s="207"/>
      <c r="H857" s="207"/>
      <c r="I857" s="207"/>
      <c r="J857" s="207"/>
      <c r="K857" s="207"/>
      <c r="L857" s="207"/>
      <c r="M857" s="207"/>
      <c r="N857" s="207"/>
      <c r="O857" s="207"/>
      <c r="P857" s="207"/>
      <c r="Q857" s="207"/>
      <c r="R857" s="208"/>
      <c r="S857" s="208"/>
      <c r="T857" s="209"/>
      <c r="U857" s="208"/>
      <c r="V857" s="13"/>
    </row>
    <row r="858" spans="1:22" ht="24" x14ac:dyDescent="0.25">
      <c r="A858" s="455" t="s">
        <v>12</v>
      </c>
      <c r="B858" s="456" t="s">
        <v>92</v>
      </c>
      <c r="C858" s="457" t="s">
        <v>150</v>
      </c>
      <c r="D858" s="458" t="s">
        <v>93</v>
      </c>
      <c r="E858" s="161" t="s">
        <v>151</v>
      </c>
      <c r="F858" s="162" t="s">
        <v>152</v>
      </c>
      <c r="G858" s="163" t="s">
        <v>153</v>
      </c>
      <c r="H858" s="459" t="s">
        <v>94</v>
      </c>
      <c r="I858" s="460" t="s">
        <v>95</v>
      </c>
      <c r="J858" s="240">
        <v>30</v>
      </c>
      <c r="K858" s="240"/>
      <c r="L858" s="240"/>
      <c r="M858" s="258">
        <v>23</v>
      </c>
      <c r="N858" s="284"/>
      <c r="O858" s="284"/>
      <c r="P858" s="165">
        <f>ROUND(((M858/J858)*100),0)</f>
        <v>77</v>
      </c>
      <c r="Q858" s="164" t="str">
        <f>IF(P858&lt;=84,"DEFICIENTE",IF(P858&lt;=89,"REGULAR",IF(P858&lt;=94,"BUENO","MUY BUENO")))</f>
        <v>DEFICIENTE</v>
      </c>
      <c r="R858" s="407">
        <f>J858</f>
        <v>30</v>
      </c>
      <c r="S858" s="410">
        <f>M858</f>
        <v>23</v>
      </c>
      <c r="T858" s="410">
        <f>ROUND(((S858/R858)*100),0)</f>
        <v>77</v>
      </c>
      <c r="U858" s="410" t="str">
        <f>IF(T858&lt;=84,"DEFICIENTE",IF(T858&lt;=89,"REGULAR",IF(T858&lt;=94,"BUENO","MUY BUENO")))</f>
        <v>DEFICIENTE</v>
      </c>
      <c r="V858" s="13"/>
    </row>
    <row r="859" spans="1:22" ht="48" x14ac:dyDescent="0.25">
      <c r="A859" s="455"/>
      <c r="B859" s="456"/>
      <c r="C859" s="457"/>
      <c r="D859" s="458"/>
      <c r="E859" s="166" t="s">
        <v>154</v>
      </c>
      <c r="F859" s="167" t="s">
        <v>142</v>
      </c>
      <c r="G859" s="168" t="s">
        <v>153</v>
      </c>
      <c r="H859" s="459"/>
      <c r="I859" s="460"/>
      <c r="J859" s="256"/>
      <c r="K859" s="279"/>
      <c r="L859" s="279"/>
      <c r="M859" s="268"/>
      <c r="N859" s="268"/>
      <c r="O859" s="268"/>
      <c r="P859" s="171"/>
      <c r="Q859" s="170"/>
      <c r="R859" s="408"/>
      <c r="S859" s="411"/>
      <c r="T859" s="411"/>
      <c r="U859" s="411"/>
      <c r="V859" s="13"/>
    </row>
    <row r="860" spans="1:22" ht="48" x14ac:dyDescent="0.25">
      <c r="A860" s="455"/>
      <c r="B860" s="456"/>
      <c r="C860" s="481" t="s">
        <v>155</v>
      </c>
      <c r="D860" s="489" t="s">
        <v>96</v>
      </c>
      <c r="E860" s="172" t="s">
        <v>143</v>
      </c>
      <c r="F860" s="173" t="s">
        <v>144</v>
      </c>
      <c r="G860" s="174" t="s">
        <v>145</v>
      </c>
      <c r="H860" s="482" t="s">
        <v>94</v>
      </c>
      <c r="I860" s="460"/>
      <c r="J860" s="256"/>
      <c r="K860" s="279"/>
      <c r="L860" s="279"/>
      <c r="M860" s="268"/>
      <c r="N860" s="268"/>
      <c r="O860" s="268"/>
      <c r="P860" s="171"/>
      <c r="Q860" s="170"/>
      <c r="R860" s="408"/>
      <c r="S860" s="411"/>
      <c r="T860" s="411"/>
      <c r="U860" s="411"/>
      <c r="V860" s="13"/>
    </row>
    <row r="861" spans="1:22" ht="36" x14ac:dyDescent="0.25">
      <c r="A861" s="455"/>
      <c r="B861" s="456"/>
      <c r="C861" s="481"/>
      <c r="D861" s="489"/>
      <c r="E861" s="172" t="s">
        <v>146</v>
      </c>
      <c r="F861" s="173" t="s">
        <v>147</v>
      </c>
      <c r="G861" s="174" t="s">
        <v>145</v>
      </c>
      <c r="H861" s="482"/>
      <c r="I861" s="460"/>
      <c r="J861" s="256"/>
      <c r="K861" s="279"/>
      <c r="L861" s="279"/>
      <c r="M861" s="268"/>
      <c r="N861" s="268"/>
      <c r="O861" s="268"/>
      <c r="P861" s="171"/>
      <c r="Q861" s="170"/>
      <c r="R861" s="408"/>
      <c r="S861" s="411"/>
      <c r="T861" s="411"/>
      <c r="U861" s="411"/>
      <c r="V861" s="13"/>
    </row>
    <row r="862" spans="1:22" ht="48" x14ac:dyDescent="0.25">
      <c r="A862" s="455"/>
      <c r="B862" s="456"/>
      <c r="C862" s="481"/>
      <c r="D862" s="489"/>
      <c r="E862" s="175" t="s">
        <v>148</v>
      </c>
      <c r="F862" s="176" t="s">
        <v>149</v>
      </c>
      <c r="G862" s="163" t="s">
        <v>145</v>
      </c>
      <c r="H862" s="482"/>
      <c r="I862" s="460"/>
      <c r="J862" s="256">
        <v>4</v>
      </c>
      <c r="K862" s="279"/>
      <c r="L862" s="279"/>
      <c r="M862" s="258">
        <v>0</v>
      </c>
      <c r="N862" s="284"/>
      <c r="O862" s="284"/>
      <c r="P862" s="165">
        <f>ROUND(((M862/J862)*100),0)</f>
        <v>0</v>
      </c>
      <c r="Q862" s="164" t="str">
        <f>IF(P862&lt;=84,"DEFICIENTE",IF(P862&lt;=89,"REGULAR",IF(P862&lt;=94,"BUENO","MUY BUENO")))</f>
        <v>DEFICIENTE</v>
      </c>
      <c r="R862" s="409"/>
      <c r="S862" s="412"/>
      <c r="T862" s="412"/>
      <c r="U862" s="412"/>
      <c r="V862" s="13"/>
    </row>
    <row r="863" spans="1:22" ht="24" x14ac:dyDescent="0.25">
      <c r="A863" s="483" t="s">
        <v>14</v>
      </c>
      <c r="B863" s="456" t="s">
        <v>156</v>
      </c>
      <c r="C863" s="484" t="s">
        <v>157</v>
      </c>
      <c r="D863" s="458" t="s">
        <v>158</v>
      </c>
      <c r="E863" s="175" t="s">
        <v>159</v>
      </c>
      <c r="F863" s="177" t="s">
        <v>160</v>
      </c>
      <c r="G863" s="163" t="s">
        <v>161</v>
      </c>
      <c r="H863" s="459" t="s">
        <v>97</v>
      </c>
      <c r="I863" s="485" t="s">
        <v>98</v>
      </c>
      <c r="J863" s="433">
        <v>1</v>
      </c>
      <c r="K863" s="279"/>
      <c r="L863" s="279"/>
      <c r="M863" s="444">
        <v>0</v>
      </c>
      <c r="N863" s="534"/>
      <c r="O863" s="534"/>
      <c r="P863" s="434">
        <f>ROUND(((M863/J863)*100),0)</f>
        <v>0</v>
      </c>
      <c r="Q863" s="422" t="str">
        <f t="shared" ref="Q863" si="174">IF(P863&lt;=84,"DEFICIENTE",IF(P863&lt;=89,"REGULAR",IF(P863&lt;=94,"BUENO","MUY BUENO")))</f>
        <v>DEFICIENTE</v>
      </c>
      <c r="R863" s="398">
        <f>J863</f>
        <v>1</v>
      </c>
      <c r="S863" s="398">
        <f>M863</f>
        <v>0</v>
      </c>
      <c r="T863" s="400">
        <f>ROUND(((S863/R863)*100),0)</f>
        <v>0</v>
      </c>
      <c r="U863" s="400" t="str">
        <f>IF(T863&lt;=84,"DEFICIENTE",IF(T863&lt;=89,"REGULAR",IF(T863&lt;=94,"BUENO","MUY BUENO")))</f>
        <v>DEFICIENTE</v>
      </c>
      <c r="V863" s="13"/>
    </row>
    <row r="864" spans="1:22" ht="36" x14ac:dyDescent="0.25">
      <c r="A864" s="483"/>
      <c r="B864" s="456"/>
      <c r="C864" s="484"/>
      <c r="D864" s="458"/>
      <c r="E864" s="175" t="s">
        <v>162</v>
      </c>
      <c r="F864" s="177" t="s">
        <v>163</v>
      </c>
      <c r="G864" s="163" t="s">
        <v>164</v>
      </c>
      <c r="H864" s="459"/>
      <c r="I864" s="485"/>
      <c r="J864" s="433"/>
      <c r="K864" s="279"/>
      <c r="L864" s="279"/>
      <c r="M864" s="444"/>
      <c r="N864" s="535"/>
      <c r="O864" s="535"/>
      <c r="P864" s="435"/>
      <c r="Q864" s="422"/>
      <c r="R864" s="403"/>
      <c r="S864" s="403"/>
      <c r="T864" s="402"/>
      <c r="U864" s="402"/>
      <c r="V864" s="13"/>
    </row>
    <row r="865" spans="1:23" ht="36" x14ac:dyDescent="0.25">
      <c r="A865" s="483"/>
      <c r="B865" s="456"/>
      <c r="C865" s="484"/>
      <c r="D865" s="458"/>
      <c r="E865" s="175" t="s">
        <v>165</v>
      </c>
      <c r="F865" s="177" t="s">
        <v>166</v>
      </c>
      <c r="G865" s="163" t="s">
        <v>167</v>
      </c>
      <c r="H865" s="459"/>
      <c r="I865" s="485"/>
      <c r="J865" s="433"/>
      <c r="K865" s="279"/>
      <c r="L865" s="279"/>
      <c r="M865" s="444"/>
      <c r="N865" s="535"/>
      <c r="O865" s="535"/>
      <c r="P865" s="435"/>
      <c r="Q865" s="422"/>
      <c r="R865" s="403"/>
      <c r="S865" s="403"/>
      <c r="T865" s="402"/>
      <c r="U865" s="402"/>
      <c r="V865" s="13"/>
    </row>
    <row r="866" spans="1:23" ht="36" x14ac:dyDescent="0.25">
      <c r="A866" s="483"/>
      <c r="B866" s="456"/>
      <c r="C866" s="481" t="s">
        <v>168</v>
      </c>
      <c r="D866" s="477" t="s">
        <v>169</v>
      </c>
      <c r="E866" s="175" t="s">
        <v>170</v>
      </c>
      <c r="F866" s="177" t="s">
        <v>171</v>
      </c>
      <c r="G866" s="163" t="s">
        <v>172</v>
      </c>
      <c r="H866" s="482" t="s">
        <v>173</v>
      </c>
      <c r="I866" s="485"/>
      <c r="J866" s="433">
        <v>11</v>
      </c>
      <c r="K866" s="279"/>
      <c r="L866" s="279"/>
      <c r="M866" s="444">
        <v>0</v>
      </c>
      <c r="N866" s="284"/>
      <c r="O866" s="284"/>
      <c r="P866" s="421">
        <f>ROUND(((M866/J866)*100),0)</f>
        <v>0</v>
      </c>
      <c r="Q866" s="422" t="str">
        <f t="shared" ref="Q866" si="175">IF(P866&lt;=84,"DEFICIENTE",IF(P866&lt;=89,"REGULAR",IF(P866&lt;=94,"BUENO","MUY BUENO")))</f>
        <v>DEFICIENTE</v>
      </c>
      <c r="R866" s="403"/>
      <c r="S866" s="403"/>
      <c r="T866" s="402"/>
      <c r="U866" s="402"/>
      <c r="V866" s="13"/>
    </row>
    <row r="867" spans="1:23" ht="48" x14ac:dyDescent="0.25">
      <c r="A867" s="483"/>
      <c r="B867" s="456"/>
      <c r="C867" s="481"/>
      <c r="D867" s="477"/>
      <c r="E867" s="175" t="s">
        <v>174</v>
      </c>
      <c r="F867" s="177" t="s">
        <v>175</v>
      </c>
      <c r="G867" s="163" t="s">
        <v>176</v>
      </c>
      <c r="H867" s="482"/>
      <c r="I867" s="485"/>
      <c r="J867" s="433"/>
      <c r="K867" s="279"/>
      <c r="L867" s="279"/>
      <c r="M867" s="444"/>
      <c r="N867" s="284"/>
      <c r="O867" s="284"/>
      <c r="P867" s="421"/>
      <c r="Q867" s="422"/>
      <c r="R867" s="403"/>
      <c r="S867" s="403"/>
      <c r="T867" s="402"/>
      <c r="U867" s="402"/>
      <c r="V867" s="13"/>
    </row>
    <row r="868" spans="1:23" ht="60" x14ac:dyDescent="0.25">
      <c r="A868" s="483"/>
      <c r="B868" s="456"/>
      <c r="C868" s="457" t="s">
        <v>177</v>
      </c>
      <c r="D868" s="480" t="s">
        <v>178</v>
      </c>
      <c r="E868" s="175" t="s">
        <v>179</v>
      </c>
      <c r="F868" s="177" t="s">
        <v>180</v>
      </c>
      <c r="G868" s="163" t="s">
        <v>176</v>
      </c>
      <c r="H868" s="459" t="s">
        <v>181</v>
      </c>
      <c r="I868" s="485"/>
      <c r="J868" s="433">
        <v>0</v>
      </c>
      <c r="K868" s="279"/>
      <c r="L868" s="279"/>
      <c r="M868" s="444">
        <v>0</v>
      </c>
      <c r="N868" s="284"/>
      <c r="O868" s="284"/>
      <c r="P868" s="421" t="e">
        <f>ROUND(((M868/J868)*100),0)</f>
        <v>#DIV/0!</v>
      </c>
      <c r="Q868" s="422" t="e">
        <f t="shared" ref="Q868" si="176">IF(P868&lt;=84,"DEFICIENTE",IF(P868&lt;=89,"REGULAR",IF(P868&lt;=94,"BUENO","MUY BUENO")))</f>
        <v>#DIV/0!</v>
      </c>
      <c r="R868" s="403"/>
      <c r="S868" s="403"/>
      <c r="T868" s="402"/>
      <c r="U868" s="402"/>
      <c r="V868" s="13"/>
    </row>
    <row r="869" spans="1:23" ht="36" x14ac:dyDescent="0.25">
      <c r="A869" s="483"/>
      <c r="B869" s="456"/>
      <c r="C869" s="457"/>
      <c r="D869" s="480"/>
      <c r="E869" s="175" t="s">
        <v>182</v>
      </c>
      <c r="F869" s="177" t="s">
        <v>183</v>
      </c>
      <c r="G869" s="163" t="s">
        <v>184</v>
      </c>
      <c r="H869" s="459"/>
      <c r="I869" s="485"/>
      <c r="J869" s="433"/>
      <c r="K869" s="279"/>
      <c r="L869" s="279"/>
      <c r="M869" s="444"/>
      <c r="N869" s="284"/>
      <c r="O869" s="284"/>
      <c r="P869" s="421"/>
      <c r="Q869" s="422"/>
      <c r="R869" s="399"/>
      <c r="S869" s="399"/>
      <c r="T869" s="401"/>
      <c r="U869" s="401"/>
      <c r="V869" s="13"/>
    </row>
    <row r="870" spans="1:23" ht="60" x14ac:dyDescent="0.25">
      <c r="A870" s="483" t="s">
        <v>15</v>
      </c>
      <c r="B870" s="475" t="s">
        <v>185</v>
      </c>
      <c r="C870" s="476" t="s">
        <v>186</v>
      </c>
      <c r="D870" s="477" t="s">
        <v>187</v>
      </c>
      <c r="E870" s="175" t="s">
        <v>188</v>
      </c>
      <c r="F870" s="178" t="s">
        <v>189</v>
      </c>
      <c r="G870" s="163" t="s">
        <v>190</v>
      </c>
      <c r="H870" s="478" t="s">
        <v>191</v>
      </c>
      <c r="I870" s="479" t="s">
        <v>99</v>
      </c>
      <c r="J870" s="433">
        <v>0</v>
      </c>
      <c r="K870" s="279"/>
      <c r="L870" s="279"/>
      <c r="M870" s="444">
        <v>0</v>
      </c>
      <c r="N870" s="284"/>
      <c r="O870" s="284"/>
      <c r="P870" s="421" t="e">
        <f>ROUND(((M870/J870)*100),0)</f>
        <v>#DIV/0!</v>
      </c>
      <c r="Q870" s="422" t="e">
        <f t="shared" ref="Q870" si="177">IF(P870&lt;=84,"DEFICIENTE",IF(P870&lt;=89,"REGULAR",IF(P870&lt;=94,"BUENO","MUY BUENO")))</f>
        <v>#DIV/0!</v>
      </c>
      <c r="R870" s="398">
        <f>J870</f>
        <v>0</v>
      </c>
      <c r="S870" s="400">
        <f>M870</f>
        <v>0</v>
      </c>
      <c r="T870" s="398" t="e">
        <f>ROUND(((S870/R870)*100),0)</f>
        <v>#DIV/0!</v>
      </c>
      <c r="U870" s="398" t="e">
        <f>IF(T870&lt;=84,"DEFICIENTE",IF(T870&lt;=89,"REGULAR",IF(T870&lt;=94,"BUENO","MUY BUENO")))</f>
        <v>#DIV/0!</v>
      </c>
      <c r="V870" s="13"/>
    </row>
    <row r="871" spans="1:23" ht="36" x14ac:dyDescent="0.25">
      <c r="A871" s="483"/>
      <c r="B871" s="475"/>
      <c r="C871" s="476"/>
      <c r="D871" s="477"/>
      <c r="E871" s="175" t="s">
        <v>192</v>
      </c>
      <c r="F871" s="178" t="s">
        <v>193</v>
      </c>
      <c r="G871" s="163" t="s">
        <v>194</v>
      </c>
      <c r="H871" s="478"/>
      <c r="I871" s="479"/>
      <c r="J871" s="433"/>
      <c r="K871" s="279"/>
      <c r="L871" s="279"/>
      <c r="M871" s="444"/>
      <c r="N871" s="284"/>
      <c r="O871" s="284"/>
      <c r="P871" s="421"/>
      <c r="Q871" s="422"/>
      <c r="R871" s="399"/>
      <c r="S871" s="401"/>
      <c r="T871" s="399"/>
      <c r="U871" s="399"/>
      <c r="V871" s="13"/>
    </row>
    <row r="872" spans="1:23" ht="60" x14ac:dyDescent="0.25">
      <c r="A872" s="483" t="s">
        <v>16</v>
      </c>
      <c r="B872" s="486" t="s">
        <v>195</v>
      </c>
      <c r="C872" s="179" t="s">
        <v>196</v>
      </c>
      <c r="D872" s="180" t="s">
        <v>197</v>
      </c>
      <c r="E872" s="175" t="s">
        <v>198</v>
      </c>
      <c r="F872" s="178" t="s">
        <v>199</v>
      </c>
      <c r="G872" s="181" t="s">
        <v>200</v>
      </c>
      <c r="H872" s="182" t="s">
        <v>100</v>
      </c>
      <c r="I872" s="485" t="s">
        <v>95</v>
      </c>
      <c r="J872" s="256">
        <v>5</v>
      </c>
      <c r="K872" s="279"/>
      <c r="L872" s="279"/>
      <c r="M872" s="258">
        <v>0</v>
      </c>
      <c r="N872" s="284"/>
      <c r="O872" s="284"/>
      <c r="P872" s="213">
        <f>ROUND(((M872/J872)*100),0)</f>
        <v>0</v>
      </c>
      <c r="Q872" s="164" t="str">
        <f t="shared" ref="Q872:Q875" si="178">IF(P872&lt;=84,"DEFICIENTE",IF(P872&lt;=89,"REGULAR",IF(P872&lt;=94,"BUENO","MUY BUENO")))</f>
        <v>DEFICIENTE</v>
      </c>
      <c r="R872" s="398">
        <f>(J872+J873+J874)*40</f>
        <v>360</v>
      </c>
      <c r="S872" s="398">
        <f>(M872+M873+M874)*40</f>
        <v>0</v>
      </c>
      <c r="T872" s="398">
        <f>ROUND(((S872/R872)*100),0)</f>
        <v>0</v>
      </c>
      <c r="U872" s="398" t="str">
        <f>IF(T872&lt;=84,"DEFICIENTE",IF(T872&lt;=89,"REGULAR",IF(T872&lt;=94,"BUENO","MUY BUENO")))</f>
        <v>DEFICIENTE</v>
      </c>
      <c r="V872" s="13"/>
    </row>
    <row r="873" spans="1:23" ht="84" customHeight="1" x14ac:dyDescent="0.25">
      <c r="A873" s="483"/>
      <c r="B873" s="486"/>
      <c r="C873" s="183" t="s">
        <v>201</v>
      </c>
      <c r="D873" s="184" t="s">
        <v>202</v>
      </c>
      <c r="E873" s="175" t="s">
        <v>203</v>
      </c>
      <c r="F873" s="178" t="s">
        <v>204</v>
      </c>
      <c r="G873" s="181" t="s">
        <v>205</v>
      </c>
      <c r="H873" s="185" t="s">
        <v>101</v>
      </c>
      <c r="I873" s="485"/>
      <c r="J873" s="256">
        <v>4</v>
      </c>
      <c r="K873" s="279"/>
      <c r="L873" s="279"/>
      <c r="M873" s="258">
        <v>0</v>
      </c>
      <c r="N873" s="284"/>
      <c r="O873" s="284"/>
      <c r="P873" s="213">
        <f>ROUND(((M873/J873)*100),0)</f>
        <v>0</v>
      </c>
      <c r="Q873" s="164" t="str">
        <f t="shared" si="178"/>
        <v>DEFICIENTE</v>
      </c>
      <c r="R873" s="403"/>
      <c r="S873" s="403"/>
      <c r="T873" s="403"/>
      <c r="U873" s="403"/>
      <c r="V873" s="13"/>
    </row>
    <row r="874" spans="1:23" ht="96" customHeight="1" x14ac:dyDescent="0.25">
      <c r="A874" s="483"/>
      <c r="B874" s="486"/>
      <c r="C874" s="179" t="s">
        <v>206</v>
      </c>
      <c r="D874" s="180" t="s">
        <v>207</v>
      </c>
      <c r="E874" s="175" t="s">
        <v>208</v>
      </c>
      <c r="F874" s="178" t="s">
        <v>209</v>
      </c>
      <c r="G874" s="181" t="s">
        <v>210</v>
      </c>
      <c r="H874" s="186" t="s">
        <v>211</v>
      </c>
      <c r="I874" s="485"/>
      <c r="J874" s="256">
        <v>0</v>
      </c>
      <c r="K874" s="279"/>
      <c r="L874" s="279"/>
      <c r="M874" s="258">
        <v>0</v>
      </c>
      <c r="N874" s="284"/>
      <c r="O874" s="284"/>
      <c r="P874" s="213" t="e">
        <f>ROUND(((M874/J874)*100),0)</f>
        <v>#DIV/0!</v>
      </c>
      <c r="Q874" s="164" t="e">
        <f t="shared" si="178"/>
        <v>#DIV/0!</v>
      </c>
      <c r="R874" s="399"/>
      <c r="S874" s="399"/>
      <c r="T874" s="399"/>
      <c r="U874" s="399"/>
      <c r="V874" s="13"/>
    </row>
    <row r="875" spans="1:23" ht="36" x14ac:dyDescent="0.25">
      <c r="A875" s="483" t="s">
        <v>102</v>
      </c>
      <c r="B875" s="486" t="s">
        <v>212</v>
      </c>
      <c r="C875" s="476" t="s">
        <v>213</v>
      </c>
      <c r="D875" s="477" t="s">
        <v>214</v>
      </c>
      <c r="E875" s="175" t="s">
        <v>215</v>
      </c>
      <c r="F875" s="178" t="s">
        <v>216</v>
      </c>
      <c r="G875" s="163" t="s">
        <v>217</v>
      </c>
      <c r="H875" s="487" t="s">
        <v>103</v>
      </c>
      <c r="I875" s="488" t="s">
        <v>104</v>
      </c>
      <c r="J875" s="433">
        <v>0</v>
      </c>
      <c r="K875" s="279"/>
      <c r="L875" s="279"/>
      <c r="M875" s="444">
        <v>0</v>
      </c>
      <c r="N875" s="284"/>
      <c r="O875" s="284"/>
      <c r="P875" s="421" t="e">
        <f>ROUND(((M875/J875)*100),0)</f>
        <v>#DIV/0!</v>
      </c>
      <c r="Q875" s="422" t="e">
        <f t="shared" si="178"/>
        <v>#DIV/0!</v>
      </c>
      <c r="R875" s="404">
        <f>J875</f>
        <v>0</v>
      </c>
      <c r="S875" s="404">
        <f>M875</f>
        <v>0</v>
      </c>
      <c r="T875" s="404" t="e">
        <f>ROUND(((S875/R875)*100),0)</f>
        <v>#DIV/0!</v>
      </c>
      <c r="U875" s="404" t="e">
        <f>IF(T875&lt;=84,"DEFICIENTE",IF(T875&lt;=89,"REGULAR",IF(T875&lt;=94,"BUENO","MUY BUENO")))</f>
        <v>#DIV/0!</v>
      </c>
      <c r="V875" s="13"/>
    </row>
    <row r="876" spans="1:23" ht="36" x14ac:dyDescent="0.25">
      <c r="A876" s="483"/>
      <c r="B876" s="486"/>
      <c r="C876" s="476"/>
      <c r="D876" s="477"/>
      <c r="E876" s="175" t="s">
        <v>218</v>
      </c>
      <c r="F876" s="178" t="s">
        <v>219</v>
      </c>
      <c r="G876" s="163" t="s">
        <v>220</v>
      </c>
      <c r="H876" s="487"/>
      <c r="I876" s="488"/>
      <c r="J876" s="433"/>
      <c r="K876" s="279"/>
      <c r="L876" s="279"/>
      <c r="M876" s="444"/>
      <c r="N876" s="284"/>
      <c r="O876" s="284"/>
      <c r="P876" s="421"/>
      <c r="Q876" s="422"/>
      <c r="R876" s="405"/>
      <c r="S876" s="405"/>
      <c r="T876" s="405"/>
      <c r="U876" s="405"/>
      <c r="V876" s="13"/>
    </row>
    <row r="877" spans="1:23" ht="76.5" x14ac:dyDescent="0.25">
      <c r="A877" s="483"/>
      <c r="B877" s="486"/>
      <c r="C877" s="179" t="s">
        <v>221</v>
      </c>
      <c r="D877" s="180" t="s">
        <v>222</v>
      </c>
      <c r="E877" s="187" t="s">
        <v>223</v>
      </c>
      <c r="F877" s="178" t="s">
        <v>224</v>
      </c>
      <c r="G877" s="181" t="s">
        <v>225</v>
      </c>
      <c r="H877" s="188" t="s">
        <v>105</v>
      </c>
      <c r="I877" s="488"/>
      <c r="J877" s="256">
        <v>2</v>
      </c>
      <c r="K877" s="279"/>
      <c r="L877" s="279"/>
      <c r="M877" s="258">
        <v>0</v>
      </c>
      <c r="N877" s="284"/>
      <c r="O877" s="284"/>
      <c r="P877" s="213">
        <f>ROUND(((M877/J877)*100),0)</f>
        <v>0</v>
      </c>
      <c r="Q877" s="164" t="str">
        <f t="shared" ref="Q877" si="179">IF(P877&lt;=84,"DEFICIENTE",IF(P877&lt;=89,"REGULAR",IF(P877&lt;=94,"BUENO","MUY BUENO")))</f>
        <v>DEFICIENTE</v>
      </c>
      <c r="R877" s="406"/>
      <c r="S877" s="406"/>
      <c r="T877" s="406"/>
      <c r="U877" s="406"/>
      <c r="V877" s="13"/>
    </row>
    <row r="878" spans="1:23" ht="16.5" x14ac:dyDescent="0.25">
      <c r="A878" s="189" t="s">
        <v>106</v>
      </c>
      <c r="B878" s="190"/>
      <c r="C878" s="191"/>
      <c r="D878" s="192"/>
      <c r="E878" s="193"/>
      <c r="F878" s="194"/>
      <c r="G878" s="195"/>
      <c r="H878" s="195"/>
      <c r="I878" s="196"/>
      <c r="J878" s="266"/>
      <c r="K878" s="266"/>
      <c r="L878" s="266"/>
      <c r="M878" s="258"/>
      <c r="N878" s="284"/>
      <c r="O878" s="284"/>
      <c r="P878" s="165"/>
      <c r="Q878" s="164"/>
      <c r="R878" s="197"/>
      <c r="S878" s="197"/>
      <c r="T878" s="197"/>
      <c r="U878" s="197"/>
      <c r="V878" s="13"/>
    </row>
    <row r="879" spans="1:23" ht="28.5" x14ac:dyDescent="0.25">
      <c r="A879" s="441" t="s">
        <v>226</v>
      </c>
      <c r="B879" s="442" t="s">
        <v>107</v>
      </c>
      <c r="C879" s="198" t="s">
        <v>227</v>
      </c>
      <c r="D879" s="199" t="s">
        <v>108</v>
      </c>
      <c r="E879" s="200" t="s">
        <v>228</v>
      </c>
      <c r="F879" s="201" t="s">
        <v>229</v>
      </c>
      <c r="G879" s="202" t="s">
        <v>94</v>
      </c>
      <c r="H879" s="203" t="s">
        <v>94</v>
      </c>
      <c r="I879" s="443" t="s">
        <v>109</v>
      </c>
      <c r="J879" s="256">
        <v>30</v>
      </c>
      <c r="K879" s="279"/>
      <c r="L879" s="279"/>
      <c r="M879" s="258">
        <v>23</v>
      </c>
      <c r="N879" s="284"/>
      <c r="O879" s="284"/>
      <c r="P879" s="165">
        <f>ROUND(((M879/J879)*100),0)</f>
        <v>77</v>
      </c>
      <c r="Q879" s="164" t="str">
        <f>IF(P879&lt;=84,"DEFICIENTE",IF(P879&lt;=89,"REGULAR",IF(P879&lt;=94,"BUENO","MUY BUENO")))</f>
        <v>DEFICIENTE</v>
      </c>
      <c r="R879" s="204">
        <f>J879</f>
        <v>30</v>
      </c>
      <c r="S879" s="204">
        <f>M879</f>
        <v>23</v>
      </c>
      <c r="T879" s="204">
        <f>ROUND(((S879/R879)*100),0)</f>
        <v>77</v>
      </c>
      <c r="U879" s="204" t="str">
        <f>IF(T879&lt;=84,"DEFICIENTE",IF(T879&lt;=89,"REGULAR",IF(T879&lt;=94,"BUENO","MUY BUENO")))</f>
        <v>DEFICIENTE</v>
      </c>
      <c r="V879" s="13"/>
      <c r="W879" s="212"/>
    </row>
    <row r="880" spans="1:23" x14ac:dyDescent="0.25">
      <c r="A880" s="441"/>
      <c r="B880" s="442"/>
      <c r="C880" s="484" t="s">
        <v>230</v>
      </c>
      <c r="D880" s="492" t="s">
        <v>110</v>
      </c>
      <c r="E880" s="236" t="s">
        <v>231</v>
      </c>
      <c r="F880" s="235" t="s">
        <v>232</v>
      </c>
      <c r="G880" s="205" t="s">
        <v>17</v>
      </c>
      <c r="H880" s="493" t="s">
        <v>111</v>
      </c>
      <c r="I880" s="443"/>
      <c r="J880" s="256">
        <v>1</v>
      </c>
      <c r="K880" s="279"/>
      <c r="L880" s="279"/>
      <c r="M880" s="258">
        <v>1</v>
      </c>
      <c r="N880" s="284"/>
      <c r="O880" s="284"/>
      <c r="P880" s="165">
        <f>ROUND(((M880/J880)*100),0)</f>
        <v>100</v>
      </c>
      <c r="Q880" s="164" t="str">
        <f>IF(P880&lt;=84,"DEFICIENTE",IF(P880&lt;=89,"REGULAR",IF(P880&lt;=94,"BUENO","MUY BUENO")))</f>
        <v>MUY BUENO</v>
      </c>
      <c r="R880" s="404">
        <f>J880</f>
        <v>1</v>
      </c>
      <c r="S880" s="404">
        <f>M880</f>
        <v>1</v>
      </c>
      <c r="T880" s="404">
        <f>ROUND(((S880/R880)*100),0)</f>
        <v>100</v>
      </c>
      <c r="U880" s="404" t="str">
        <f>IF(T880&lt;=84,"DEFICIENTE",IF(T880&lt;=89,"REGULAR",IF(T880&lt;=94,"BUENO","MUY BUENO")))</f>
        <v>MUY BUENO</v>
      </c>
      <c r="V880" s="13"/>
    </row>
    <row r="881" spans="1:22" ht="24" x14ac:dyDescent="0.25">
      <c r="A881" s="441"/>
      <c r="B881" s="442"/>
      <c r="C881" s="484"/>
      <c r="D881" s="492"/>
      <c r="E881" s="236" t="s">
        <v>233</v>
      </c>
      <c r="F881" s="235" t="s">
        <v>234</v>
      </c>
      <c r="G881" s="205" t="s">
        <v>17</v>
      </c>
      <c r="H881" s="493"/>
      <c r="I881" s="443"/>
      <c r="J881" s="256">
        <v>0</v>
      </c>
      <c r="K881" s="279"/>
      <c r="L881" s="279"/>
      <c r="M881" s="258">
        <v>0</v>
      </c>
      <c r="N881" s="284"/>
      <c r="O881" s="284"/>
      <c r="P881" s="165" t="e">
        <f>ROUND(((M881/J881)*100),0)</f>
        <v>#DIV/0!</v>
      </c>
      <c r="Q881" s="164" t="e">
        <f>IF(P881&lt;=84,"DEFICIENTE",IF(P881&lt;=89,"REGULAR",IF(P881&lt;=94,"BUENO","MUY BUENO")))</f>
        <v>#DIV/0!</v>
      </c>
      <c r="R881" s="405"/>
      <c r="S881" s="405"/>
      <c r="T881" s="405"/>
      <c r="U881" s="405"/>
      <c r="V881" s="13"/>
    </row>
    <row r="882" spans="1:22" ht="36" x14ac:dyDescent="0.25">
      <c r="A882" s="441"/>
      <c r="B882" s="442"/>
      <c r="C882" s="484"/>
      <c r="D882" s="492"/>
      <c r="E882" s="236" t="s">
        <v>235</v>
      </c>
      <c r="F882" s="235" t="s">
        <v>236</v>
      </c>
      <c r="G882" s="205" t="s">
        <v>17</v>
      </c>
      <c r="H882" s="493"/>
      <c r="I882" s="443"/>
      <c r="J882" s="256">
        <v>0</v>
      </c>
      <c r="K882" s="279"/>
      <c r="L882" s="279"/>
      <c r="M882" s="258">
        <v>0</v>
      </c>
      <c r="N882" s="284"/>
      <c r="O882" s="284"/>
      <c r="P882" s="165" t="e">
        <f>ROUND(((M882/J882)*100),0)</f>
        <v>#DIV/0!</v>
      </c>
      <c r="Q882" s="164" t="e">
        <f>IF(P882&lt;=84,"DEFICIENTE",IF(P882&lt;=89,"REGULAR",IF(P882&lt;=94,"BUENO","MUY BUENO")))</f>
        <v>#DIV/0!</v>
      </c>
      <c r="R882" s="405"/>
      <c r="S882" s="405"/>
      <c r="T882" s="405"/>
      <c r="U882" s="405"/>
      <c r="V882" s="13"/>
    </row>
    <row r="883" spans="1:22" ht="36" x14ac:dyDescent="0.25">
      <c r="A883" s="441"/>
      <c r="B883" s="442"/>
      <c r="C883" s="484"/>
      <c r="D883" s="492"/>
      <c r="E883" s="236" t="s">
        <v>237</v>
      </c>
      <c r="F883" s="235" t="s">
        <v>238</v>
      </c>
      <c r="G883" s="205" t="s">
        <v>17</v>
      </c>
      <c r="H883" s="493"/>
      <c r="I883" s="443"/>
      <c r="J883" s="256">
        <v>1</v>
      </c>
      <c r="K883" s="279"/>
      <c r="L883" s="279"/>
      <c r="M883" s="258">
        <v>1</v>
      </c>
      <c r="N883" s="284"/>
      <c r="O883" s="284"/>
      <c r="P883" s="165">
        <f>ROUND(((M883/J883)*100),0)</f>
        <v>100</v>
      </c>
      <c r="Q883" s="164" t="str">
        <f>IF(P883&lt;=84,"DEFICIENTE",IF(P883&lt;=89,"REGULAR",IF(P883&lt;=94,"BUENO","MUY BUENO")))</f>
        <v>MUY BUENO</v>
      </c>
      <c r="R883" s="406"/>
      <c r="S883" s="406"/>
      <c r="T883" s="406"/>
      <c r="U883" s="406"/>
      <c r="V883" s="13"/>
    </row>
    <row r="884" spans="1:22" ht="18.75" x14ac:dyDescent="0.25">
      <c r="A884" s="436" t="s">
        <v>132</v>
      </c>
      <c r="B884" s="437"/>
      <c r="C884" s="437"/>
      <c r="D884" s="437"/>
      <c r="E884" s="437"/>
      <c r="F884" s="437"/>
      <c r="G884" s="437"/>
      <c r="H884" s="437"/>
      <c r="I884" s="437"/>
      <c r="J884" s="437"/>
      <c r="K884" s="437"/>
      <c r="L884" s="437"/>
      <c r="M884" s="437"/>
      <c r="N884" s="437"/>
      <c r="O884" s="437"/>
      <c r="P884" s="437"/>
      <c r="Q884" s="437"/>
      <c r="R884" s="437"/>
      <c r="S884" s="437"/>
      <c r="T884" s="437"/>
      <c r="U884" s="438"/>
      <c r="V884" s="13"/>
    </row>
    <row r="885" spans="1:22" x14ac:dyDescent="0.25">
      <c r="A885" s="210" t="s">
        <v>91</v>
      </c>
      <c r="B885" s="207"/>
      <c r="C885" s="207"/>
      <c r="D885" s="207"/>
      <c r="E885" s="207"/>
      <c r="F885" s="207"/>
      <c r="G885" s="207"/>
      <c r="H885" s="207"/>
      <c r="I885" s="207"/>
      <c r="J885" s="207"/>
      <c r="K885" s="207"/>
      <c r="L885" s="207"/>
      <c r="M885" s="207"/>
      <c r="N885" s="207"/>
      <c r="O885" s="207"/>
      <c r="P885" s="207"/>
      <c r="Q885" s="207"/>
      <c r="R885" s="208"/>
      <c r="S885" s="208"/>
      <c r="T885" s="209"/>
      <c r="U885" s="208"/>
      <c r="V885" s="13"/>
    </row>
    <row r="886" spans="1:22" ht="24" x14ac:dyDescent="0.25">
      <c r="A886" s="455" t="s">
        <v>12</v>
      </c>
      <c r="B886" s="456" t="s">
        <v>92</v>
      </c>
      <c r="C886" s="457" t="s">
        <v>150</v>
      </c>
      <c r="D886" s="458" t="s">
        <v>93</v>
      </c>
      <c r="E886" s="161" t="s">
        <v>151</v>
      </c>
      <c r="F886" s="162" t="s">
        <v>152</v>
      </c>
      <c r="G886" s="163" t="s">
        <v>153</v>
      </c>
      <c r="H886" s="459" t="s">
        <v>94</v>
      </c>
      <c r="I886" s="460" t="s">
        <v>95</v>
      </c>
      <c r="J886" s="240">
        <v>110</v>
      </c>
      <c r="K886" s="240"/>
      <c r="L886" s="240"/>
      <c r="M886" s="250">
        <v>60</v>
      </c>
      <c r="N886" s="280"/>
      <c r="O886" s="280"/>
      <c r="P886" s="165">
        <f>ROUND(((M886/J886)*100),0)</f>
        <v>55</v>
      </c>
      <c r="Q886" s="164" t="str">
        <f>IF(P886&lt;=84,"DEFICIENTE",IF(P886&lt;=89,"REGULAR",IF(P886&lt;=94,"BUENO","MUY BUENO")))</f>
        <v>DEFICIENTE</v>
      </c>
      <c r="R886" s="407">
        <f>J886</f>
        <v>110</v>
      </c>
      <c r="S886" s="410">
        <f>M886</f>
        <v>60</v>
      </c>
      <c r="T886" s="410">
        <f>ROUND(((S886/R886)*100),0)</f>
        <v>55</v>
      </c>
      <c r="U886" s="410" t="str">
        <f>IF(T886&lt;=84,"DEFICIENTE",IF(T886&lt;=89,"REGULAR",IF(T886&lt;=94,"BUENO","MUY BUENO")))</f>
        <v>DEFICIENTE</v>
      </c>
      <c r="V886" s="13"/>
    </row>
    <row r="887" spans="1:22" ht="48" x14ac:dyDescent="0.25">
      <c r="A887" s="455"/>
      <c r="B887" s="456"/>
      <c r="C887" s="457"/>
      <c r="D887" s="458"/>
      <c r="E887" s="166" t="s">
        <v>154</v>
      </c>
      <c r="F887" s="167" t="s">
        <v>142</v>
      </c>
      <c r="G887" s="168" t="s">
        <v>153</v>
      </c>
      <c r="H887" s="459"/>
      <c r="I887" s="460"/>
      <c r="J887" s="239"/>
      <c r="K887" s="279"/>
      <c r="L887" s="279"/>
      <c r="M887" s="253"/>
      <c r="N887" s="253"/>
      <c r="O887" s="253"/>
      <c r="P887" s="171"/>
      <c r="Q887" s="170"/>
      <c r="R887" s="408"/>
      <c r="S887" s="411"/>
      <c r="T887" s="411"/>
      <c r="U887" s="411"/>
      <c r="V887" s="13"/>
    </row>
    <row r="888" spans="1:22" ht="48" x14ac:dyDescent="0.25">
      <c r="A888" s="455"/>
      <c r="B888" s="456"/>
      <c r="C888" s="481" t="s">
        <v>155</v>
      </c>
      <c r="D888" s="489" t="s">
        <v>96</v>
      </c>
      <c r="E888" s="172" t="s">
        <v>143</v>
      </c>
      <c r="F888" s="173" t="s">
        <v>144</v>
      </c>
      <c r="G888" s="174" t="s">
        <v>145</v>
      </c>
      <c r="H888" s="482" t="s">
        <v>94</v>
      </c>
      <c r="I888" s="460"/>
      <c r="J888" s="239"/>
      <c r="K888" s="279"/>
      <c r="L888" s="279"/>
      <c r="M888" s="253"/>
      <c r="N888" s="253"/>
      <c r="O888" s="253"/>
      <c r="P888" s="171"/>
      <c r="Q888" s="170"/>
      <c r="R888" s="408"/>
      <c r="S888" s="411"/>
      <c r="T888" s="411"/>
      <c r="U888" s="411"/>
      <c r="V888" s="13"/>
    </row>
    <row r="889" spans="1:22" ht="36" x14ac:dyDescent="0.25">
      <c r="A889" s="455"/>
      <c r="B889" s="456"/>
      <c r="C889" s="481"/>
      <c r="D889" s="489"/>
      <c r="E889" s="172" t="s">
        <v>146</v>
      </c>
      <c r="F889" s="173" t="s">
        <v>147</v>
      </c>
      <c r="G889" s="174" t="s">
        <v>145</v>
      </c>
      <c r="H889" s="482"/>
      <c r="I889" s="460"/>
      <c r="J889" s="239"/>
      <c r="K889" s="279"/>
      <c r="L889" s="279"/>
      <c r="M889" s="253"/>
      <c r="N889" s="253"/>
      <c r="O889" s="253"/>
      <c r="P889" s="171"/>
      <c r="Q889" s="170"/>
      <c r="R889" s="408"/>
      <c r="S889" s="411"/>
      <c r="T889" s="411"/>
      <c r="U889" s="411"/>
      <c r="V889" s="13"/>
    </row>
    <row r="890" spans="1:22" ht="48" x14ac:dyDescent="0.25">
      <c r="A890" s="455"/>
      <c r="B890" s="456"/>
      <c r="C890" s="481"/>
      <c r="D890" s="489"/>
      <c r="E890" s="175" t="s">
        <v>148</v>
      </c>
      <c r="F890" s="176" t="s">
        <v>149</v>
      </c>
      <c r="G890" s="163" t="s">
        <v>145</v>
      </c>
      <c r="H890" s="482"/>
      <c r="I890" s="460"/>
      <c r="J890" s="239">
        <v>11</v>
      </c>
      <c r="K890" s="279"/>
      <c r="L890" s="279"/>
      <c r="M890" s="250">
        <v>15</v>
      </c>
      <c r="N890" s="280"/>
      <c r="O890" s="280"/>
      <c r="P890" s="165">
        <f>ROUND(((M890/J890)*100),0)</f>
        <v>136</v>
      </c>
      <c r="Q890" s="164" t="str">
        <f>IF(P890&lt;=84,"DEFICIENTE",IF(P890&lt;=89,"REGULAR",IF(P890&lt;=94,"BUENO","MUY BUENO")))</f>
        <v>MUY BUENO</v>
      </c>
      <c r="R890" s="409"/>
      <c r="S890" s="412"/>
      <c r="T890" s="412"/>
      <c r="U890" s="412"/>
      <c r="V890" s="13"/>
    </row>
    <row r="891" spans="1:22" ht="24" x14ac:dyDescent="0.25">
      <c r="A891" s="483" t="s">
        <v>14</v>
      </c>
      <c r="B891" s="456" t="s">
        <v>156</v>
      </c>
      <c r="C891" s="484" t="s">
        <v>157</v>
      </c>
      <c r="D891" s="458" t="s">
        <v>158</v>
      </c>
      <c r="E891" s="175" t="s">
        <v>159</v>
      </c>
      <c r="F891" s="177" t="s">
        <v>160</v>
      </c>
      <c r="G891" s="163" t="s">
        <v>161</v>
      </c>
      <c r="H891" s="459" t="s">
        <v>97</v>
      </c>
      <c r="I891" s="485" t="s">
        <v>98</v>
      </c>
      <c r="J891" s="433">
        <v>2</v>
      </c>
      <c r="K891" s="279"/>
      <c r="L891" s="279"/>
      <c r="M891" s="418">
        <v>0</v>
      </c>
      <c r="N891" s="528"/>
      <c r="O891" s="528"/>
      <c r="P891" s="434">
        <f>ROUND(((M891/J891)*100),0)</f>
        <v>0</v>
      </c>
      <c r="Q891" s="422" t="str">
        <f t="shared" ref="Q891" si="180">IF(P891&lt;=84,"DEFICIENTE",IF(P891&lt;=89,"REGULAR",IF(P891&lt;=94,"BUENO","MUY BUENO")))</f>
        <v>DEFICIENTE</v>
      </c>
      <c r="R891" s="398">
        <f>J891</f>
        <v>2</v>
      </c>
      <c r="S891" s="398">
        <f>M891</f>
        <v>0</v>
      </c>
      <c r="T891" s="400">
        <f>ROUND(((S891/R891)*100),0)</f>
        <v>0</v>
      </c>
      <c r="U891" s="400" t="str">
        <f>IF(T891&lt;=84,"DEFICIENTE",IF(T891&lt;=89,"REGULAR",IF(T891&lt;=94,"BUENO","MUY BUENO")))</f>
        <v>DEFICIENTE</v>
      </c>
      <c r="V891" s="13"/>
    </row>
    <row r="892" spans="1:22" ht="36" x14ac:dyDescent="0.25">
      <c r="A892" s="483"/>
      <c r="B892" s="456"/>
      <c r="C892" s="484"/>
      <c r="D892" s="458"/>
      <c r="E892" s="175" t="s">
        <v>162</v>
      </c>
      <c r="F892" s="177" t="s">
        <v>163</v>
      </c>
      <c r="G892" s="163" t="s">
        <v>164</v>
      </c>
      <c r="H892" s="459"/>
      <c r="I892" s="485"/>
      <c r="J892" s="433"/>
      <c r="K892" s="279"/>
      <c r="L892" s="279"/>
      <c r="M892" s="418"/>
      <c r="N892" s="531"/>
      <c r="O892" s="531"/>
      <c r="P892" s="435"/>
      <c r="Q892" s="422"/>
      <c r="R892" s="403"/>
      <c r="S892" s="403"/>
      <c r="T892" s="402"/>
      <c r="U892" s="402"/>
      <c r="V892" s="13"/>
    </row>
    <row r="893" spans="1:22" ht="36" x14ac:dyDescent="0.25">
      <c r="A893" s="483"/>
      <c r="B893" s="456"/>
      <c r="C893" s="484"/>
      <c r="D893" s="458"/>
      <c r="E893" s="175" t="s">
        <v>165</v>
      </c>
      <c r="F893" s="177" t="s">
        <v>166</v>
      </c>
      <c r="G893" s="163" t="s">
        <v>167</v>
      </c>
      <c r="H893" s="459"/>
      <c r="I893" s="485"/>
      <c r="J893" s="433"/>
      <c r="K893" s="279"/>
      <c r="L893" s="279"/>
      <c r="M893" s="418"/>
      <c r="N893" s="531"/>
      <c r="O893" s="531"/>
      <c r="P893" s="435"/>
      <c r="Q893" s="422"/>
      <c r="R893" s="403"/>
      <c r="S893" s="403"/>
      <c r="T893" s="402"/>
      <c r="U893" s="402"/>
      <c r="V893" s="13"/>
    </row>
    <row r="894" spans="1:22" ht="36" x14ac:dyDescent="0.25">
      <c r="A894" s="483"/>
      <c r="B894" s="456"/>
      <c r="C894" s="481" t="s">
        <v>168</v>
      </c>
      <c r="D894" s="477" t="s">
        <v>169</v>
      </c>
      <c r="E894" s="175" t="s">
        <v>170</v>
      </c>
      <c r="F894" s="177" t="s">
        <v>171</v>
      </c>
      <c r="G894" s="163" t="s">
        <v>172</v>
      </c>
      <c r="H894" s="482" t="s">
        <v>173</v>
      </c>
      <c r="I894" s="485"/>
      <c r="J894" s="416">
        <v>10</v>
      </c>
      <c r="K894" s="273"/>
      <c r="L894" s="273"/>
      <c r="M894" s="418">
        <v>0</v>
      </c>
      <c r="N894" s="280"/>
      <c r="O894" s="280"/>
      <c r="P894" s="421">
        <f>ROUND(((M894/J894)*100),0)</f>
        <v>0</v>
      </c>
      <c r="Q894" s="422" t="str">
        <f t="shared" ref="Q894" si="181">IF(P894&lt;=84,"DEFICIENTE",IF(P894&lt;=89,"REGULAR",IF(P894&lt;=94,"BUENO","MUY BUENO")))</f>
        <v>DEFICIENTE</v>
      </c>
      <c r="R894" s="403"/>
      <c r="S894" s="403"/>
      <c r="T894" s="402"/>
      <c r="U894" s="402"/>
      <c r="V894" s="13"/>
    </row>
    <row r="895" spans="1:22" ht="48" x14ac:dyDescent="0.25">
      <c r="A895" s="483"/>
      <c r="B895" s="456"/>
      <c r="C895" s="481"/>
      <c r="D895" s="477"/>
      <c r="E895" s="175" t="s">
        <v>174</v>
      </c>
      <c r="F895" s="177" t="s">
        <v>175</v>
      </c>
      <c r="G895" s="163" t="s">
        <v>176</v>
      </c>
      <c r="H895" s="482"/>
      <c r="I895" s="485"/>
      <c r="J895" s="417"/>
      <c r="K895" s="275"/>
      <c r="L895" s="275"/>
      <c r="M895" s="418"/>
      <c r="N895" s="280"/>
      <c r="O895" s="280"/>
      <c r="P895" s="421"/>
      <c r="Q895" s="422"/>
      <c r="R895" s="403"/>
      <c r="S895" s="403"/>
      <c r="T895" s="402"/>
      <c r="U895" s="402"/>
      <c r="V895" s="13"/>
    </row>
    <row r="896" spans="1:22" ht="60" x14ac:dyDescent="0.25">
      <c r="A896" s="483"/>
      <c r="B896" s="456"/>
      <c r="C896" s="457" t="s">
        <v>177</v>
      </c>
      <c r="D896" s="480" t="s">
        <v>178</v>
      </c>
      <c r="E896" s="175" t="s">
        <v>179</v>
      </c>
      <c r="F896" s="177" t="s">
        <v>180</v>
      </c>
      <c r="G896" s="163" t="s">
        <v>176</v>
      </c>
      <c r="H896" s="459" t="s">
        <v>181</v>
      </c>
      <c r="I896" s="485"/>
      <c r="J896" s="433">
        <v>0</v>
      </c>
      <c r="K896" s="279"/>
      <c r="L896" s="279"/>
      <c r="M896" s="418">
        <v>0</v>
      </c>
      <c r="N896" s="280"/>
      <c r="O896" s="280"/>
      <c r="P896" s="421" t="e">
        <f>ROUND(((M896/J896)*100),0)</f>
        <v>#DIV/0!</v>
      </c>
      <c r="Q896" s="422" t="e">
        <f t="shared" ref="Q896" si="182">IF(P896&lt;=84,"DEFICIENTE",IF(P896&lt;=89,"REGULAR",IF(P896&lt;=94,"BUENO","MUY BUENO")))</f>
        <v>#DIV/0!</v>
      </c>
      <c r="R896" s="403"/>
      <c r="S896" s="403"/>
      <c r="T896" s="402"/>
      <c r="U896" s="402"/>
      <c r="V896" s="13"/>
    </row>
    <row r="897" spans="1:22" ht="36" x14ac:dyDescent="0.25">
      <c r="A897" s="483"/>
      <c r="B897" s="456"/>
      <c r="C897" s="457"/>
      <c r="D897" s="480"/>
      <c r="E897" s="175" t="s">
        <v>182</v>
      </c>
      <c r="F897" s="177" t="s">
        <v>183</v>
      </c>
      <c r="G897" s="163" t="s">
        <v>184</v>
      </c>
      <c r="H897" s="459"/>
      <c r="I897" s="485"/>
      <c r="J897" s="433"/>
      <c r="K897" s="279"/>
      <c r="L897" s="279"/>
      <c r="M897" s="418"/>
      <c r="N897" s="280"/>
      <c r="O897" s="280"/>
      <c r="P897" s="421"/>
      <c r="Q897" s="422"/>
      <c r="R897" s="399"/>
      <c r="S897" s="399"/>
      <c r="T897" s="401"/>
      <c r="U897" s="401"/>
      <c r="V897" s="13"/>
    </row>
    <row r="898" spans="1:22" ht="60" x14ac:dyDescent="0.25">
      <c r="A898" s="483" t="s">
        <v>15</v>
      </c>
      <c r="B898" s="475" t="s">
        <v>185</v>
      </c>
      <c r="C898" s="476" t="s">
        <v>186</v>
      </c>
      <c r="D898" s="477" t="s">
        <v>187</v>
      </c>
      <c r="E898" s="175" t="s">
        <v>188</v>
      </c>
      <c r="F898" s="178" t="s">
        <v>189</v>
      </c>
      <c r="G898" s="163" t="s">
        <v>190</v>
      </c>
      <c r="H898" s="478" t="s">
        <v>191</v>
      </c>
      <c r="I898" s="479" t="s">
        <v>99</v>
      </c>
      <c r="J898" s="433">
        <v>1</v>
      </c>
      <c r="K898" s="279"/>
      <c r="L898" s="279"/>
      <c r="M898" s="418">
        <v>0</v>
      </c>
      <c r="N898" s="280"/>
      <c r="O898" s="280"/>
      <c r="P898" s="421">
        <f>ROUND(((M898/J898)*100),0)</f>
        <v>0</v>
      </c>
      <c r="Q898" s="422" t="str">
        <f t="shared" ref="Q898" si="183">IF(P898&lt;=84,"DEFICIENTE",IF(P898&lt;=89,"REGULAR",IF(P898&lt;=94,"BUENO","MUY BUENO")))</f>
        <v>DEFICIENTE</v>
      </c>
      <c r="R898" s="398">
        <f>J898</f>
        <v>1</v>
      </c>
      <c r="S898" s="400">
        <f>M898</f>
        <v>0</v>
      </c>
      <c r="T898" s="398">
        <f>ROUND(((S898/R898)*100),0)</f>
        <v>0</v>
      </c>
      <c r="U898" s="398" t="str">
        <f>IF(T898&lt;=84,"DEFICIENTE",IF(T898&lt;=89,"REGULAR",IF(T898&lt;=94,"BUENO","MUY BUENO")))</f>
        <v>DEFICIENTE</v>
      </c>
      <c r="V898" s="13"/>
    </row>
    <row r="899" spans="1:22" ht="36" x14ac:dyDescent="0.25">
      <c r="A899" s="483"/>
      <c r="B899" s="475"/>
      <c r="C899" s="476"/>
      <c r="D899" s="477"/>
      <c r="E899" s="175" t="s">
        <v>192</v>
      </c>
      <c r="F899" s="178" t="s">
        <v>193</v>
      </c>
      <c r="G899" s="163" t="s">
        <v>194</v>
      </c>
      <c r="H899" s="478"/>
      <c r="I899" s="479"/>
      <c r="J899" s="433"/>
      <c r="K899" s="279"/>
      <c r="L899" s="279"/>
      <c r="M899" s="418"/>
      <c r="N899" s="280"/>
      <c r="O899" s="280"/>
      <c r="P899" s="421"/>
      <c r="Q899" s="422"/>
      <c r="R899" s="399"/>
      <c r="S899" s="401"/>
      <c r="T899" s="399"/>
      <c r="U899" s="399"/>
      <c r="V899" s="13"/>
    </row>
    <row r="900" spans="1:22" ht="60" x14ac:dyDescent="0.25">
      <c r="A900" s="483" t="s">
        <v>16</v>
      </c>
      <c r="B900" s="486" t="s">
        <v>195</v>
      </c>
      <c r="C900" s="179" t="s">
        <v>196</v>
      </c>
      <c r="D900" s="180" t="s">
        <v>197</v>
      </c>
      <c r="E900" s="175" t="s">
        <v>198</v>
      </c>
      <c r="F900" s="178" t="s">
        <v>199</v>
      </c>
      <c r="G900" s="181" t="s">
        <v>200</v>
      </c>
      <c r="H900" s="182" t="s">
        <v>100</v>
      </c>
      <c r="I900" s="485" t="s">
        <v>95</v>
      </c>
      <c r="J900" s="244">
        <v>2</v>
      </c>
      <c r="K900" s="279"/>
      <c r="L900" s="279"/>
      <c r="M900" s="250">
        <v>2</v>
      </c>
      <c r="N900" s="280"/>
      <c r="O900" s="280"/>
      <c r="P900" s="213">
        <f>ROUND(((M900/J900)*100),0)</f>
        <v>100</v>
      </c>
      <c r="Q900" s="164" t="str">
        <f t="shared" ref="Q900:Q903" si="184">IF(P900&lt;=84,"DEFICIENTE",IF(P900&lt;=89,"REGULAR",IF(P900&lt;=94,"BUENO","MUY BUENO")))</f>
        <v>MUY BUENO</v>
      </c>
      <c r="R900" s="398">
        <f>(J900+J901+J902)*40</f>
        <v>160</v>
      </c>
      <c r="S900" s="398">
        <f>(M900+M901+M902)*40</f>
        <v>160</v>
      </c>
      <c r="T900" s="398">
        <f>ROUND(((S900/R900)*100),0)</f>
        <v>100</v>
      </c>
      <c r="U900" s="398" t="str">
        <f>IF(T900&lt;=84,"DEFICIENTE",IF(T900&lt;=89,"REGULAR",IF(T900&lt;=94,"BUENO","MUY BUENO")))</f>
        <v>MUY BUENO</v>
      </c>
      <c r="V900" s="13"/>
    </row>
    <row r="901" spans="1:22" ht="84" customHeight="1" x14ac:dyDescent="0.25">
      <c r="A901" s="483"/>
      <c r="B901" s="486"/>
      <c r="C901" s="183" t="s">
        <v>201</v>
      </c>
      <c r="D901" s="184" t="s">
        <v>202</v>
      </c>
      <c r="E901" s="175" t="s">
        <v>203</v>
      </c>
      <c r="F901" s="178" t="s">
        <v>204</v>
      </c>
      <c r="G901" s="181" t="s">
        <v>205</v>
      </c>
      <c r="H901" s="185" t="s">
        <v>101</v>
      </c>
      <c r="I901" s="485"/>
      <c r="J901" s="244">
        <v>1</v>
      </c>
      <c r="K901" s="279"/>
      <c r="L901" s="279"/>
      <c r="M901" s="250">
        <v>1</v>
      </c>
      <c r="N901" s="280"/>
      <c r="O901" s="280"/>
      <c r="P901" s="213">
        <f>ROUND(((M901/J901)*100),0)</f>
        <v>100</v>
      </c>
      <c r="Q901" s="164" t="str">
        <f t="shared" si="184"/>
        <v>MUY BUENO</v>
      </c>
      <c r="R901" s="403"/>
      <c r="S901" s="403"/>
      <c r="T901" s="403"/>
      <c r="U901" s="403"/>
      <c r="V901" s="13"/>
    </row>
    <row r="902" spans="1:22" ht="96" customHeight="1" x14ac:dyDescent="0.25">
      <c r="A902" s="483"/>
      <c r="B902" s="486"/>
      <c r="C902" s="179" t="s">
        <v>206</v>
      </c>
      <c r="D902" s="180" t="s">
        <v>207</v>
      </c>
      <c r="E902" s="175" t="s">
        <v>208</v>
      </c>
      <c r="F902" s="178" t="s">
        <v>209</v>
      </c>
      <c r="G902" s="181" t="s">
        <v>210</v>
      </c>
      <c r="H902" s="186" t="s">
        <v>211</v>
      </c>
      <c r="I902" s="485"/>
      <c r="J902" s="244">
        <v>1</v>
      </c>
      <c r="K902" s="279"/>
      <c r="L902" s="279"/>
      <c r="M902" s="250">
        <v>1</v>
      </c>
      <c r="N902" s="280"/>
      <c r="O902" s="280"/>
      <c r="P902" s="213">
        <f>ROUND(((M902/J902)*100),0)</f>
        <v>100</v>
      </c>
      <c r="Q902" s="164" t="str">
        <f t="shared" si="184"/>
        <v>MUY BUENO</v>
      </c>
      <c r="R902" s="399"/>
      <c r="S902" s="399"/>
      <c r="T902" s="399"/>
      <c r="U902" s="399"/>
      <c r="V902" s="13"/>
    </row>
    <row r="903" spans="1:22" ht="36" x14ac:dyDescent="0.25">
      <c r="A903" s="483" t="s">
        <v>102</v>
      </c>
      <c r="B903" s="486" t="s">
        <v>212</v>
      </c>
      <c r="C903" s="476" t="s">
        <v>213</v>
      </c>
      <c r="D903" s="477" t="s">
        <v>214</v>
      </c>
      <c r="E903" s="175" t="s">
        <v>215</v>
      </c>
      <c r="F903" s="178" t="s">
        <v>216</v>
      </c>
      <c r="G903" s="163" t="s">
        <v>217</v>
      </c>
      <c r="H903" s="487" t="s">
        <v>103</v>
      </c>
      <c r="I903" s="488" t="s">
        <v>104</v>
      </c>
      <c r="J903" s="433">
        <v>0</v>
      </c>
      <c r="K903" s="279"/>
      <c r="L903" s="279"/>
      <c r="M903" s="418">
        <v>0</v>
      </c>
      <c r="N903" s="280"/>
      <c r="O903" s="280"/>
      <c r="P903" s="421" t="e">
        <f>ROUND(((M903/J903)*100),0)</f>
        <v>#DIV/0!</v>
      </c>
      <c r="Q903" s="422" t="e">
        <f t="shared" si="184"/>
        <v>#DIV/0!</v>
      </c>
      <c r="R903" s="404">
        <f>J903</f>
        <v>0</v>
      </c>
      <c r="S903" s="404">
        <f>M903</f>
        <v>0</v>
      </c>
      <c r="T903" s="404" t="e">
        <f>ROUND(((S903/R903)*100),0)</f>
        <v>#DIV/0!</v>
      </c>
      <c r="U903" s="404" t="e">
        <f>IF(T903&lt;=84,"DEFICIENTE",IF(T903&lt;=89,"REGULAR",IF(T903&lt;=94,"BUENO","MUY BUENO")))</f>
        <v>#DIV/0!</v>
      </c>
      <c r="V903" s="13"/>
    </row>
    <row r="904" spans="1:22" ht="36" x14ac:dyDescent="0.25">
      <c r="A904" s="483"/>
      <c r="B904" s="486"/>
      <c r="C904" s="476"/>
      <c r="D904" s="477"/>
      <c r="E904" s="175" t="s">
        <v>218</v>
      </c>
      <c r="F904" s="178" t="s">
        <v>219</v>
      </c>
      <c r="G904" s="163" t="s">
        <v>220</v>
      </c>
      <c r="H904" s="487"/>
      <c r="I904" s="488"/>
      <c r="J904" s="433"/>
      <c r="K904" s="279"/>
      <c r="L904" s="279"/>
      <c r="M904" s="418"/>
      <c r="N904" s="280"/>
      <c r="O904" s="280"/>
      <c r="P904" s="421"/>
      <c r="Q904" s="422"/>
      <c r="R904" s="405"/>
      <c r="S904" s="405"/>
      <c r="T904" s="405"/>
      <c r="U904" s="405"/>
      <c r="V904" s="13"/>
    </row>
    <row r="905" spans="1:22" ht="76.5" x14ac:dyDescent="0.25">
      <c r="A905" s="483"/>
      <c r="B905" s="486"/>
      <c r="C905" s="179" t="s">
        <v>221</v>
      </c>
      <c r="D905" s="180" t="s">
        <v>222</v>
      </c>
      <c r="E905" s="187" t="s">
        <v>223</v>
      </c>
      <c r="F905" s="178" t="s">
        <v>224</v>
      </c>
      <c r="G905" s="181" t="s">
        <v>225</v>
      </c>
      <c r="H905" s="188" t="s">
        <v>105</v>
      </c>
      <c r="I905" s="488"/>
      <c r="J905" s="239">
        <v>3</v>
      </c>
      <c r="K905" s="279"/>
      <c r="L905" s="279"/>
      <c r="M905" s="250">
        <v>3</v>
      </c>
      <c r="N905" s="280"/>
      <c r="O905" s="280"/>
      <c r="P905" s="213">
        <f>ROUND(((M905/J905)*100),0)</f>
        <v>100</v>
      </c>
      <c r="Q905" s="164" t="str">
        <f t="shared" ref="Q905" si="185">IF(P905&lt;=84,"DEFICIENTE",IF(P905&lt;=89,"REGULAR",IF(P905&lt;=94,"BUENO","MUY BUENO")))</f>
        <v>MUY BUENO</v>
      </c>
      <c r="R905" s="406"/>
      <c r="S905" s="406"/>
      <c r="T905" s="406"/>
      <c r="U905" s="406"/>
      <c r="V905" s="13"/>
    </row>
    <row r="906" spans="1:22" ht="16.5" x14ac:dyDescent="0.25">
      <c r="A906" s="189" t="s">
        <v>106</v>
      </c>
      <c r="B906" s="190"/>
      <c r="C906" s="191"/>
      <c r="D906" s="192"/>
      <c r="E906" s="193"/>
      <c r="F906" s="194"/>
      <c r="G906" s="195"/>
      <c r="H906" s="195"/>
      <c r="I906" s="196"/>
      <c r="J906" s="169"/>
      <c r="K906" s="277"/>
      <c r="L906" s="277"/>
      <c r="M906" s="250"/>
      <c r="N906" s="280"/>
      <c r="O906" s="280"/>
      <c r="P906" s="165"/>
      <c r="Q906" s="164"/>
      <c r="R906" s="197"/>
      <c r="S906" s="197"/>
      <c r="T906" s="197"/>
      <c r="U906" s="197"/>
      <c r="V906" s="13"/>
    </row>
    <row r="907" spans="1:22" ht="28.5" x14ac:dyDescent="0.25">
      <c r="A907" s="441" t="s">
        <v>226</v>
      </c>
      <c r="B907" s="442" t="s">
        <v>107</v>
      </c>
      <c r="C907" s="198" t="s">
        <v>227</v>
      </c>
      <c r="D907" s="199" t="s">
        <v>108</v>
      </c>
      <c r="E907" s="200" t="s">
        <v>228</v>
      </c>
      <c r="F907" s="201" t="s">
        <v>229</v>
      </c>
      <c r="G907" s="202" t="s">
        <v>94</v>
      </c>
      <c r="H907" s="203" t="s">
        <v>94</v>
      </c>
      <c r="I907" s="443" t="s">
        <v>109</v>
      </c>
      <c r="J907" s="239">
        <v>337</v>
      </c>
      <c r="K907" s="279"/>
      <c r="L907" s="279"/>
      <c r="M907" s="250">
        <v>434</v>
      </c>
      <c r="N907" s="280"/>
      <c r="O907" s="280"/>
      <c r="P907" s="165">
        <f>ROUND(((M907/J907)*100),0)</f>
        <v>129</v>
      </c>
      <c r="Q907" s="164" t="str">
        <f>IF(P907&lt;=84,"DEFICIENTE",IF(P907&lt;=89,"REGULAR",IF(P907&lt;=94,"BUENO","MUY BUENO")))</f>
        <v>MUY BUENO</v>
      </c>
      <c r="R907" s="204">
        <f>J907</f>
        <v>337</v>
      </c>
      <c r="S907" s="204">
        <f>M907</f>
        <v>434</v>
      </c>
      <c r="T907" s="204">
        <f>ROUND(((S907/R907)*100),0)</f>
        <v>129</v>
      </c>
      <c r="U907" s="204" t="str">
        <f>IF(T907&lt;=84,"DEFICIENTE",IF(T907&lt;=89,"REGULAR",IF(T907&lt;=94,"BUENO","MUY BUENO")))</f>
        <v>MUY BUENO</v>
      </c>
      <c r="V907" s="13"/>
    </row>
    <row r="908" spans="1:22" x14ac:dyDescent="0.25">
      <c r="A908" s="441"/>
      <c r="B908" s="442"/>
      <c r="C908" s="484" t="s">
        <v>230</v>
      </c>
      <c r="D908" s="492" t="s">
        <v>110</v>
      </c>
      <c r="E908" s="236" t="s">
        <v>231</v>
      </c>
      <c r="F908" s="235" t="s">
        <v>232</v>
      </c>
      <c r="G908" s="205" t="s">
        <v>17</v>
      </c>
      <c r="H908" s="493" t="s">
        <v>111</v>
      </c>
      <c r="I908" s="443"/>
      <c r="J908" s="239">
        <v>3</v>
      </c>
      <c r="K908" s="279"/>
      <c r="L908" s="279"/>
      <c r="M908" s="250">
        <v>1</v>
      </c>
      <c r="N908" s="280"/>
      <c r="O908" s="280"/>
      <c r="P908" s="165">
        <f>ROUND(((M908/J908)*100),0)</f>
        <v>33</v>
      </c>
      <c r="Q908" s="164" t="str">
        <f>IF(P908&lt;=84,"DEFICIENTE",IF(P908&lt;=89,"REGULAR",IF(P908&lt;=94,"BUENO","MUY BUENO")))</f>
        <v>DEFICIENTE</v>
      </c>
      <c r="R908" s="404">
        <f>J908</f>
        <v>3</v>
      </c>
      <c r="S908" s="404">
        <f>M908</f>
        <v>1</v>
      </c>
      <c r="T908" s="404">
        <f>ROUND(((S908/R908)*100),0)</f>
        <v>33</v>
      </c>
      <c r="U908" s="404" t="str">
        <f>IF(T908&lt;=84,"DEFICIENTE",IF(T908&lt;=89,"REGULAR",IF(T908&lt;=94,"BUENO","MUY BUENO")))</f>
        <v>DEFICIENTE</v>
      </c>
      <c r="V908" s="13"/>
    </row>
    <row r="909" spans="1:22" ht="24" x14ac:dyDescent="0.25">
      <c r="A909" s="441"/>
      <c r="B909" s="442"/>
      <c r="C909" s="484"/>
      <c r="D909" s="492"/>
      <c r="E909" s="236" t="s">
        <v>233</v>
      </c>
      <c r="F909" s="235" t="s">
        <v>234</v>
      </c>
      <c r="G909" s="205" t="s">
        <v>17</v>
      </c>
      <c r="H909" s="493"/>
      <c r="I909" s="443"/>
      <c r="J909" s="239">
        <v>1</v>
      </c>
      <c r="K909" s="279"/>
      <c r="L909" s="279"/>
      <c r="M909" s="250">
        <v>1</v>
      </c>
      <c r="N909" s="280"/>
      <c r="O909" s="280"/>
      <c r="P909" s="165">
        <f>ROUND(((M909/J909)*100),0)</f>
        <v>100</v>
      </c>
      <c r="Q909" s="164" t="str">
        <f>IF(P909&lt;=84,"DEFICIENTE",IF(P909&lt;=89,"REGULAR",IF(P909&lt;=94,"BUENO","MUY BUENO")))</f>
        <v>MUY BUENO</v>
      </c>
      <c r="R909" s="405"/>
      <c r="S909" s="405"/>
      <c r="T909" s="405"/>
      <c r="U909" s="405"/>
      <c r="V909" s="13"/>
    </row>
    <row r="910" spans="1:22" ht="36" x14ac:dyDescent="0.25">
      <c r="A910" s="441"/>
      <c r="B910" s="442"/>
      <c r="C910" s="484"/>
      <c r="D910" s="492"/>
      <c r="E910" s="236" t="s">
        <v>235</v>
      </c>
      <c r="F910" s="235" t="s">
        <v>236</v>
      </c>
      <c r="G910" s="205" t="s">
        <v>17</v>
      </c>
      <c r="H910" s="493"/>
      <c r="I910" s="443"/>
      <c r="J910" s="239">
        <v>1</v>
      </c>
      <c r="K910" s="279"/>
      <c r="L910" s="279"/>
      <c r="M910" s="250">
        <v>1</v>
      </c>
      <c r="N910" s="280"/>
      <c r="O910" s="280"/>
      <c r="P910" s="165">
        <f>ROUND(((M910/J910)*100),0)</f>
        <v>100</v>
      </c>
      <c r="Q910" s="164" t="str">
        <f>IF(P910&lt;=84,"DEFICIENTE",IF(P910&lt;=89,"REGULAR",IF(P910&lt;=94,"BUENO","MUY BUENO")))</f>
        <v>MUY BUENO</v>
      </c>
      <c r="R910" s="405"/>
      <c r="S910" s="405"/>
      <c r="T910" s="405"/>
      <c r="U910" s="405"/>
      <c r="V910" s="13"/>
    </row>
    <row r="911" spans="1:22" ht="36" x14ac:dyDescent="0.25">
      <c r="A911" s="441"/>
      <c r="B911" s="442"/>
      <c r="C911" s="484"/>
      <c r="D911" s="492"/>
      <c r="E911" s="236" t="s">
        <v>237</v>
      </c>
      <c r="F911" s="235" t="s">
        <v>238</v>
      </c>
      <c r="G911" s="205" t="s">
        <v>17</v>
      </c>
      <c r="H911" s="493"/>
      <c r="I911" s="443"/>
      <c r="J911" s="239">
        <v>2</v>
      </c>
      <c r="K911" s="279"/>
      <c r="L911" s="279"/>
      <c r="M911" s="250">
        <v>1</v>
      </c>
      <c r="N911" s="280"/>
      <c r="O911" s="280"/>
      <c r="P911" s="165">
        <f>ROUND(((M911/J911)*100),0)</f>
        <v>50</v>
      </c>
      <c r="Q911" s="164" t="str">
        <f>IF(P911&lt;=84,"DEFICIENTE",IF(P911&lt;=89,"REGULAR",IF(P911&lt;=94,"BUENO","MUY BUENO")))</f>
        <v>DEFICIENTE</v>
      </c>
      <c r="R911" s="406"/>
      <c r="S911" s="406"/>
      <c r="T911" s="406"/>
      <c r="U911" s="406"/>
      <c r="V911" s="13"/>
    </row>
    <row r="912" spans="1:22" ht="18.75" x14ac:dyDescent="0.25">
      <c r="A912" s="436" t="s">
        <v>241</v>
      </c>
      <c r="B912" s="437"/>
      <c r="C912" s="437"/>
      <c r="D912" s="437"/>
      <c r="E912" s="437"/>
      <c r="F912" s="437"/>
      <c r="G912" s="437"/>
      <c r="H912" s="437"/>
      <c r="I912" s="437"/>
      <c r="J912" s="437"/>
      <c r="K912" s="437"/>
      <c r="L912" s="437"/>
      <c r="M912" s="437"/>
      <c r="N912" s="437"/>
      <c r="O912" s="437"/>
      <c r="P912" s="437"/>
      <c r="Q912" s="437"/>
      <c r="R912" s="437"/>
      <c r="S912" s="437"/>
      <c r="T912" s="437"/>
      <c r="U912" s="438"/>
      <c r="V912" s="13"/>
    </row>
    <row r="913" spans="1:22" x14ac:dyDescent="0.25">
      <c r="A913" s="210" t="s">
        <v>91</v>
      </c>
      <c r="B913" s="207"/>
      <c r="C913" s="207"/>
      <c r="D913" s="207"/>
      <c r="E913" s="207"/>
      <c r="F913" s="207"/>
      <c r="G913" s="207"/>
      <c r="H913" s="207"/>
      <c r="I913" s="207"/>
      <c r="J913" s="207"/>
      <c r="K913" s="207"/>
      <c r="L913" s="207"/>
      <c r="M913" s="207"/>
      <c r="N913" s="207"/>
      <c r="O913" s="207"/>
      <c r="P913" s="207"/>
      <c r="Q913" s="207"/>
      <c r="R913" s="208"/>
      <c r="S913" s="208"/>
      <c r="T913" s="209"/>
      <c r="U913" s="208"/>
      <c r="V913" s="13"/>
    </row>
    <row r="914" spans="1:22" ht="24" x14ac:dyDescent="0.25">
      <c r="A914" s="455" t="s">
        <v>12</v>
      </c>
      <c r="B914" s="456" t="s">
        <v>92</v>
      </c>
      <c r="C914" s="457" t="s">
        <v>150</v>
      </c>
      <c r="D914" s="458" t="s">
        <v>93</v>
      </c>
      <c r="E914" s="161" t="s">
        <v>151</v>
      </c>
      <c r="F914" s="162" t="s">
        <v>152</v>
      </c>
      <c r="G914" s="163" t="s">
        <v>153</v>
      </c>
      <c r="H914" s="459" t="s">
        <v>94</v>
      </c>
      <c r="I914" s="460" t="s">
        <v>95</v>
      </c>
      <c r="J914" s="240">
        <v>50</v>
      </c>
      <c r="K914" s="240"/>
      <c r="L914" s="240"/>
      <c r="M914" s="250">
        <v>50</v>
      </c>
      <c r="N914" s="280"/>
      <c r="O914" s="280"/>
      <c r="P914" s="165">
        <v>50</v>
      </c>
      <c r="Q914" s="164" t="str">
        <f>IF(P914&lt;=84,"DEFICIENTE",IF(P914&lt;=89,"REGULAR",IF(P914&lt;=94,"BUENO","MUY BUENO")))</f>
        <v>DEFICIENTE</v>
      </c>
      <c r="R914" s="407">
        <f>J914</f>
        <v>50</v>
      </c>
      <c r="S914" s="410">
        <f>M914</f>
        <v>50</v>
      </c>
      <c r="T914" s="410">
        <f>ROUND(((S914/R914)*100),0)</f>
        <v>100</v>
      </c>
      <c r="U914" s="410" t="str">
        <f>IF(T914&lt;=84,"DEFICIENTE",IF(T914&lt;=89,"REGULAR",IF(T914&lt;=94,"BUENO","MUY BUENO")))</f>
        <v>MUY BUENO</v>
      </c>
      <c r="V914" s="13"/>
    </row>
    <row r="915" spans="1:22" ht="48" x14ac:dyDescent="0.25">
      <c r="A915" s="455"/>
      <c r="B915" s="456"/>
      <c r="C915" s="457"/>
      <c r="D915" s="458"/>
      <c r="E915" s="166" t="s">
        <v>154</v>
      </c>
      <c r="F915" s="167" t="s">
        <v>142</v>
      </c>
      <c r="G915" s="168" t="s">
        <v>153</v>
      </c>
      <c r="H915" s="459"/>
      <c r="I915" s="460"/>
      <c r="J915" s="239"/>
      <c r="K915" s="279"/>
      <c r="L915" s="279"/>
      <c r="M915" s="253"/>
      <c r="N915" s="253"/>
      <c r="O915" s="253"/>
      <c r="P915" s="171"/>
      <c r="Q915" s="170"/>
      <c r="R915" s="408"/>
      <c r="S915" s="411"/>
      <c r="T915" s="411"/>
      <c r="U915" s="411"/>
      <c r="V915" s="13"/>
    </row>
    <row r="916" spans="1:22" ht="48" x14ac:dyDescent="0.25">
      <c r="A916" s="455"/>
      <c r="B916" s="456"/>
      <c r="C916" s="481" t="s">
        <v>155</v>
      </c>
      <c r="D916" s="489" t="s">
        <v>96</v>
      </c>
      <c r="E916" s="172" t="s">
        <v>143</v>
      </c>
      <c r="F916" s="173" t="s">
        <v>144</v>
      </c>
      <c r="G916" s="174" t="s">
        <v>145</v>
      </c>
      <c r="H916" s="482" t="s">
        <v>94</v>
      </c>
      <c r="I916" s="460"/>
      <c r="J916" s="239"/>
      <c r="K916" s="279"/>
      <c r="L916" s="279"/>
      <c r="M916" s="253"/>
      <c r="N916" s="253"/>
      <c r="O916" s="253"/>
      <c r="P916" s="171"/>
      <c r="Q916" s="170"/>
      <c r="R916" s="408"/>
      <c r="S916" s="411"/>
      <c r="T916" s="411"/>
      <c r="U916" s="411"/>
      <c r="V916" s="13"/>
    </row>
    <row r="917" spans="1:22" ht="36" x14ac:dyDescent="0.25">
      <c r="A917" s="455"/>
      <c r="B917" s="456"/>
      <c r="C917" s="481"/>
      <c r="D917" s="489"/>
      <c r="E917" s="172" t="s">
        <v>146</v>
      </c>
      <c r="F917" s="173" t="s">
        <v>147</v>
      </c>
      <c r="G917" s="174" t="s">
        <v>145</v>
      </c>
      <c r="H917" s="482"/>
      <c r="I917" s="460"/>
      <c r="J917" s="239"/>
      <c r="K917" s="279"/>
      <c r="L917" s="279"/>
      <c r="M917" s="253"/>
      <c r="N917" s="253"/>
      <c r="O917" s="253"/>
      <c r="P917" s="171"/>
      <c r="Q917" s="170"/>
      <c r="R917" s="408"/>
      <c r="S917" s="411"/>
      <c r="T917" s="411"/>
      <c r="U917" s="411"/>
      <c r="V917" s="13"/>
    </row>
    <row r="918" spans="1:22" ht="48" x14ac:dyDescent="0.25">
      <c r="A918" s="455"/>
      <c r="B918" s="456"/>
      <c r="C918" s="481"/>
      <c r="D918" s="489"/>
      <c r="E918" s="175" t="s">
        <v>148</v>
      </c>
      <c r="F918" s="176" t="s">
        <v>149</v>
      </c>
      <c r="G918" s="163" t="s">
        <v>145</v>
      </c>
      <c r="H918" s="482"/>
      <c r="I918" s="460"/>
      <c r="J918" s="239">
        <v>5</v>
      </c>
      <c r="K918" s="279"/>
      <c r="L918" s="279"/>
      <c r="M918" s="250">
        <v>10</v>
      </c>
      <c r="N918" s="280"/>
      <c r="O918" s="280"/>
      <c r="P918" s="165">
        <f>ROUND(((M918/J918)*100),0)</f>
        <v>200</v>
      </c>
      <c r="Q918" s="164" t="str">
        <f>IF(P918&lt;=84,"DEFICIENTE",IF(P918&lt;=89,"REGULAR",IF(P918&lt;=94,"BUENO","MUY BUENO")))</f>
        <v>MUY BUENO</v>
      </c>
      <c r="R918" s="409"/>
      <c r="S918" s="412"/>
      <c r="T918" s="412"/>
      <c r="U918" s="412"/>
      <c r="V918" s="13"/>
    </row>
    <row r="919" spans="1:22" ht="24" x14ac:dyDescent="0.25">
      <c r="A919" s="483" t="s">
        <v>14</v>
      </c>
      <c r="B919" s="456" t="s">
        <v>156</v>
      </c>
      <c r="C919" s="484" t="s">
        <v>157</v>
      </c>
      <c r="D919" s="458" t="s">
        <v>158</v>
      </c>
      <c r="E919" s="175" t="s">
        <v>159</v>
      </c>
      <c r="F919" s="177" t="s">
        <v>160</v>
      </c>
      <c r="G919" s="163" t="s">
        <v>161</v>
      </c>
      <c r="H919" s="459" t="s">
        <v>97</v>
      </c>
      <c r="I919" s="485" t="s">
        <v>98</v>
      </c>
      <c r="J919" s="433">
        <v>2</v>
      </c>
      <c r="K919" s="279"/>
      <c r="L919" s="279"/>
      <c r="M919" s="418">
        <v>10</v>
      </c>
      <c r="N919" s="528"/>
      <c r="O919" s="528"/>
      <c r="P919" s="434">
        <f>ROUND(((M919/J919)*100),0)</f>
        <v>500</v>
      </c>
      <c r="Q919" s="422" t="str">
        <f t="shared" ref="Q919" si="186">IF(P919&lt;=84,"DEFICIENTE",IF(P919&lt;=89,"REGULAR",IF(P919&lt;=94,"BUENO","MUY BUENO")))</f>
        <v>MUY BUENO</v>
      </c>
      <c r="R919" s="398">
        <f>J919</f>
        <v>2</v>
      </c>
      <c r="S919" s="398">
        <f>M919</f>
        <v>10</v>
      </c>
      <c r="T919" s="400">
        <f>ROUND(((S919/R919)*100),0)</f>
        <v>500</v>
      </c>
      <c r="U919" s="400" t="str">
        <f>IF(T919&lt;=84,"DEFICIENTE",IF(T919&lt;=89,"REGULAR",IF(T919&lt;=94,"BUENO","MUY BUENO")))</f>
        <v>MUY BUENO</v>
      </c>
      <c r="V919" s="13"/>
    </row>
    <row r="920" spans="1:22" ht="36" x14ac:dyDescent="0.25">
      <c r="A920" s="483"/>
      <c r="B920" s="456"/>
      <c r="C920" s="484"/>
      <c r="D920" s="458"/>
      <c r="E920" s="175" t="s">
        <v>162</v>
      </c>
      <c r="F920" s="177" t="s">
        <v>163</v>
      </c>
      <c r="G920" s="163" t="s">
        <v>164</v>
      </c>
      <c r="H920" s="459"/>
      <c r="I920" s="485"/>
      <c r="J920" s="433"/>
      <c r="K920" s="279"/>
      <c r="L920" s="279"/>
      <c r="M920" s="418"/>
      <c r="N920" s="531"/>
      <c r="O920" s="531"/>
      <c r="P920" s="435"/>
      <c r="Q920" s="422"/>
      <c r="R920" s="403"/>
      <c r="S920" s="403"/>
      <c r="T920" s="402"/>
      <c r="U920" s="402"/>
      <c r="V920" s="13"/>
    </row>
    <row r="921" spans="1:22" ht="36" x14ac:dyDescent="0.25">
      <c r="A921" s="483"/>
      <c r="B921" s="456"/>
      <c r="C921" s="484"/>
      <c r="D921" s="458"/>
      <c r="E921" s="175" t="s">
        <v>165</v>
      </c>
      <c r="F921" s="177" t="s">
        <v>166</v>
      </c>
      <c r="G921" s="163" t="s">
        <v>167</v>
      </c>
      <c r="H921" s="459"/>
      <c r="I921" s="485"/>
      <c r="J921" s="433"/>
      <c r="K921" s="279"/>
      <c r="L921" s="279"/>
      <c r="M921" s="418"/>
      <c r="N921" s="531"/>
      <c r="O921" s="531"/>
      <c r="P921" s="435"/>
      <c r="Q921" s="422"/>
      <c r="R921" s="403"/>
      <c r="S921" s="403"/>
      <c r="T921" s="402"/>
      <c r="U921" s="402"/>
      <c r="V921" s="13"/>
    </row>
    <row r="922" spans="1:22" ht="36" x14ac:dyDescent="0.25">
      <c r="A922" s="483"/>
      <c r="B922" s="456"/>
      <c r="C922" s="481" t="s">
        <v>168</v>
      </c>
      <c r="D922" s="477" t="s">
        <v>169</v>
      </c>
      <c r="E922" s="175" t="s">
        <v>170</v>
      </c>
      <c r="F922" s="177" t="s">
        <v>171</v>
      </c>
      <c r="G922" s="163" t="s">
        <v>172</v>
      </c>
      <c r="H922" s="482" t="s">
        <v>173</v>
      </c>
      <c r="I922" s="485"/>
      <c r="J922" s="433">
        <v>10</v>
      </c>
      <c r="K922" s="279"/>
      <c r="L922" s="279"/>
      <c r="M922" s="418">
        <v>10</v>
      </c>
      <c r="N922" s="280"/>
      <c r="O922" s="280"/>
      <c r="P922" s="421">
        <f>ROUND(((M922/J922)*100),0)</f>
        <v>100</v>
      </c>
      <c r="Q922" s="422" t="str">
        <f t="shared" ref="Q922" si="187">IF(P922&lt;=84,"DEFICIENTE",IF(P922&lt;=89,"REGULAR",IF(P922&lt;=94,"BUENO","MUY BUENO")))</f>
        <v>MUY BUENO</v>
      </c>
      <c r="R922" s="403"/>
      <c r="S922" s="403"/>
      <c r="T922" s="402"/>
      <c r="U922" s="402"/>
      <c r="V922" s="13"/>
    </row>
    <row r="923" spans="1:22" ht="48" x14ac:dyDescent="0.25">
      <c r="A923" s="483"/>
      <c r="B923" s="456"/>
      <c r="C923" s="481"/>
      <c r="D923" s="477"/>
      <c r="E923" s="175" t="s">
        <v>174</v>
      </c>
      <c r="F923" s="177" t="s">
        <v>175</v>
      </c>
      <c r="G923" s="163" t="s">
        <v>176</v>
      </c>
      <c r="H923" s="482"/>
      <c r="I923" s="485"/>
      <c r="J923" s="433"/>
      <c r="K923" s="279"/>
      <c r="L923" s="279"/>
      <c r="M923" s="418"/>
      <c r="N923" s="280"/>
      <c r="O923" s="280"/>
      <c r="P923" s="421"/>
      <c r="Q923" s="422"/>
      <c r="R923" s="403"/>
      <c r="S923" s="403"/>
      <c r="T923" s="402"/>
      <c r="U923" s="402"/>
      <c r="V923" s="13"/>
    </row>
    <row r="924" spans="1:22" ht="60" x14ac:dyDescent="0.25">
      <c r="A924" s="483"/>
      <c r="B924" s="456"/>
      <c r="C924" s="457" t="s">
        <v>177</v>
      </c>
      <c r="D924" s="480" t="s">
        <v>178</v>
      </c>
      <c r="E924" s="175" t="s">
        <v>179</v>
      </c>
      <c r="F924" s="177" t="s">
        <v>180</v>
      </c>
      <c r="G924" s="163" t="s">
        <v>176</v>
      </c>
      <c r="H924" s="459" t="s">
        <v>181</v>
      </c>
      <c r="I924" s="485"/>
      <c r="J924" s="433">
        <v>0</v>
      </c>
      <c r="K924" s="279"/>
      <c r="L924" s="279"/>
      <c r="M924" s="418">
        <v>0</v>
      </c>
      <c r="N924" s="280"/>
      <c r="O924" s="280"/>
      <c r="P924" s="421" t="e">
        <f>ROUND(((M924/J924)*100),0)</f>
        <v>#DIV/0!</v>
      </c>
      <c r="Q924" s="422" t="e">
        <f t="shared" ref="Q924" si="188">IF(P924&lt;=84,"DEFICIENTE",IF(P924&lt;=89,"REGULAR",IF(P924&lt;=94,"BUENO","MUY BUENO")))</f>
        <v>#DIV/0!</v>
      </c>
      <c r="R924" s="403"/>
      <c r="S924" s="403"/>
      <c r="T924" s="402"/>
      <c r="U924" s="402"/>
      <c r="V924" s="13"/>
    </row>
    <row r="925" spans="1:22" ht="36" x14ac:dyDescent="0.25">
      <c r="A925" s="483"/>
      <c r="B925" s="456"/>
      <c r="C925" s="457"/>
      <c r="D925" s="480"/>
      <c r="E925" s="175" t="s">
        <v>182</v>
      </c>
      <c r="F925" s="177" t="s">
        <v>183</v>
      </c>
      <c r="G925" s="163" t="s">
        <v>184</v>
      </c>
      <c r="H925" s="459"/>
      <c r="I925" s="485"/>
      <c r="J925" s="433"/>
      <c r="K925" s="279"/>
      <c r="L925" s="279"/>
      <c r="M925" s="418"/>
      <c r="N925" s="280"/>
      <c r="O925" s="280"/>
      <c r="P925" s="421"/>
      <c r="Q925" s="422"/>
      <c r="R925" s="399"/>
      <c r="S925" s="399"/>
      <c r="T925" s="401"/>
      <c r="U925" s="401"/>
      <c r="V925" s="13"/>
    </row>
    <row r="926" spans="1:22" ht="60" x14ac:dyDescent="0.25">
      <c r="A926" s="483" t="s">
        <v>15</v>
      </c>
      <c r="B926" s="475" t="s">
        <v>185</v>
      </c>
      <c r="C926" s="476" t="s">
        <v>186</v>
      </c>
      <c r="D926" s="477" t="s">
        <v>187</v>
      </c>
      <c r="E926" s="175" t="s">
        <v>188</v>
      </c>
      <c r="F926" s="178" t="s">
        <v>189</v>
      </c>
      <c r="G926" s="163" t="s">
        <v>190</v>
      </c>
      <c r="H926" s="478" t="s">
        <v>191</v>
      </c>
      <c r="I926" s="479" t="s">
        <v>99</v>
      </c>
      <c r="J926" s="433">
        <v>1</v>
      </c>
      <c r="K926" s="279"/>
      <c r="L926" s="279"/>
      <c r="M926" s="418">
        <v>1</v>
      </c>
      <c r="N926" s="280"/>
      <c r="O926" s="280"/>
      <c r="P926" s="421">
        <f>ROUND(((M926/J926)*100),0)</f>
        <v>100</v>
      </c>
      <c r="Q926" s="422" t="str">
        <f t="shared" ref="Q926" si="189">IF(P926&lt;=84,"DEFICIENTE",IF(P926&lt;=89,"REGULAR",IF(P926&lt;=94,"BUENO","MUY BUENO")))</f>
        <v>MUY BUENO</v>
      </c>
      <c r="R926" s="398">
        <f>J926</f>
        <v>1</v>
      </c>
      <c r="S926" s="400">
        <f>M926</f>
        <v>1</v>
      </c>
      <c r="T926" s="398">
        <f>ROUND(((S926/R926)*100),0)</f>
        <v>100</v>
      </c>
      <c r="U926" s="398" t="str">
        <f>IF(T926&lt;=84,"DEFICIENTE",IF(T926&lt;=89,"REGULAR",IF(T926&lt;=94,"BUENO","MUY BUENO")))</f>
        <v>MUY BUENO</v>
      </c>
      <c r="V926" s="13"/>
    </row>
    <row r="927" spans="1:22" ht="36" x14ac:dyDescent="0.25">
      <c r="A927" s="483"/>
      <c r="B927" s="475"/>
      <c r="C927" s="476"/>
      <c r="D927" s="477"/>
      <c r="E927" s="175" t="s">
        <v>192</v>
      </c>
      <c r="F927" s="178" t="s">
        <v>193</v>
      </c>
      <c r="G927" s="163" t="s">
        <v>194</v>
      </c>
      <c r="H927" s="478"/>
      <c r="I927" s="479"/>
      <c r="J927" s="433"/>
      <c r="K927" s="279"/>
      <c r="L927" s="279"/>
      <c r="M927" s="418"/>
      <c r="N927" s="280"/>
      <c r="O927" s="280"/>
      <c r="P927" s="421"/>
      <c r="Q927" s="422"/>
      <c r="R927" s="399"/>
      <c r="S927" s="401"/>
      <c r="T927" s="399"/>
      <c r="U927" s="399"/>
      <c r="V927" s="13"/>
    </row>
    <row r="928" spans="1:22" ht="60" x14ac:dyDescent="0.25">
      <c r="A928" s="483" t="s">
        <v>16</v>
      </c>
      <c r="B928" s="486" t="s">
        <v>195</v>
      </c>
      <c r="C928" s="179" t="s">
        <v>196</v>
      </c>
      <c r="D928" s="180" t="s">
        <v>197</v>
      </c>
      <c r="E928" s="175" t="s">
        <v>198</v>
      </c>
      <c r="F928" s="178" t="s">
        <v>199</v>
      </c>
      <c r="G928" s="181" t="s">
        <v>200</v>
      </c>
      <c r="H928" s="182" t="s">
        <v>100</v>
      </c>
      <c r="I928" s="485" t="s">
        <v>95</v>
      </c>
      <c r="J928" s="239">
        <v>1</v>
      </c>
      <c r="K928" s="279"/>
      <c r="L928" s="279"/>
      <c r="M928" s="250">
        <v>3</v>
      </c>
      <c r="N928" s="280"/>
      <c r="O928" s="280"/>
      <c r="P928" s="213">
        <f>ROUND(((M928/J928)*100),0)</f>
        <v>300</v>
      </c>
      <c r="Q928" s="164" t="str">
        <f t="shared" ref="Q928:Q931" si="190">IF(P928&lt;=84,"DEFICIENTE",IF(P928&lt;=89,"REGULAR",IF(P928&lt;=94,"BUENO","MUY BUENO")))</f>
        <v>MUY BUENO</v>
      </c>
      <c r="R928" s="398">
        <f>(J928+J929+J930)*40</f>
        <v>80</v>
      </c>
      <c r="S928" s="398">
        <f>(M928+M929+M930)*40</f>
        <v>280</v>
      </c>
      <c r="T928" s="398">
        <f>ROUND(((S928/R928)*100),0)</f>
        <v>350</v>
      </c>
      <c r="U928" s="398" t="str">
        <f>IF(T928&lt;=84,"DEFICIENTE",IF(T928&lt;=89,"REGULAR",IF(T928&lt;=94,"BUENO","MUY BUENO")))</f>
        <v>MUY BUENO</v>
      </c>
      <c r="V928" s="13"/>
    </row>
    <row r="929" spans="1:22" ht="84" customHeight="1" x14ac:dyDescent="0.25">
      <c r="A929" s="483"/>
      <c r="B929" s="486"/>
      <c r="C929" s="183" t="s">
        <v>201</v>
      </c>
      <c r="D929" s="184" t="s">
        <v>202</v>
      </c>
      <c r="E929" s="175" t="s">
        <v>203</v>
      </c>
      <c r="F929" s="178" t="s">
        <v>204</v>
      </c>
      <c r="G929" s="181" t="s">
        <v>205</v>
      </c>
      <c r="H929" s="185" t="s">
        <v>101</v>
      </c>
      <c r="I929" s="485"/>
      <c r="J929" s="244">
        <v>1</v>
      </c>
      <c r="K929" s="279"/>
      <c r="L929" s="279"/>
      <c r="M929" s="250">
        <v>3</v>
      </c>
      <c r="N929" s="280"/>
      <c r="O929" s="280"/>
      <c r="P929" s="213">
        <f>ROUND(((M929/J929)*100),0)</f>
        <v>300</v>
      </c>
      <c r="Q929" s="164" t="str">
        <f t="shared" si="190"/>
        <v>MUY BUENO</v>
      </c>
      <c r="R929" s="403"/>
      <c r="S929" s="403"/>
      <c r="T929" s="403"/>
      <c r="U929" s="403"/>
      <c r="V929" s="13"/>
    </row>
    <row r="930" spans="1:22" ht="96" customHeight="1" x14ac:dyDescent="0.25">
      <c r="A930" s="483"/>
      <c r="B930" s="486"/>
      <c r="C930" s="179" t="s">
        <v>206</v>
      </c>
      <c r="D930" s="180" t="s">
        <v>207</v>
      </c>
      <c r="E930" s="175" t="s">
        <v>208</v>
      </c>
      <c r="F930" s="178" t="s">
        <v>209</v>
      </c>
      <c r="G930" s="181" t="s">
        <v>210</v>
      </c>
      <c r="H930" s="186" t="s">
        <v>211</v>
      </c>
      <c r="I930" s="485"/>
      <c r="J930" s="244">
        <v>0</v>
      </c>
      <c r="K930" s="279"/>
      <c r="L930" s="279"/>
      <c r="M930" s="250">
        <v>1</v>
      </c>
      <c r="N930" s="280"/>
      <c r="O930" s="280"/>
      <c r="P930" s="213" t="e">
        <f>ROUND(((M930/J930)*100),0)</f>
        <v>#DIV/0!</v>
      </c>
      <c r="Q930" s="164" t="e">
        <f t="shared" si="190"/>
        <v>#DIV/0!</v>
      </c>
      <c r="R930" s="399"/>
      <c r="S930" s="399"/>
      <c r="T930" s="399"/>
      <c r="U930" s="399"/>
      <c r="V930" s="13"/>
    </row>
    <row r="931" spans="1:22" ht="36" x14ac:dyDescent="0.25">
      <c r="A931" s="483" t="s">
        <v>102</v>
      </c>
      <c r="B931" s="486" t="s">
        <v>212</v>
      </c>
      <c r="C931" s="476" t="s">
        <v>213</v>
      </c>
      <c r="D931" s="477" t="s">
        <v>214</v>
      </c>
      <c r="E931" s="175" t="s">
        <v>215</v>
      </c>
      <c r="F931" s="178" t="s">
        <v>216</v>
      </c>
      <c r="G931" s="163" t="s">
        <v>217</v>
      </c>
      <c r="H931" s="487" t="s">
        <v>103</v>
      </c>
      <c r="I931" s="488" t="s">
        <v>104</v>
      </c>
      <c r="J931" s="439">
        <v>0</v>
      </c>
      <c r="K931" s="283"/>
      <c r="L931" s="283"/>
      <c r="M931" s="440">
        <v>0</v>
      </c>
      <c r="N931" s="285"/>
      <c r="O931" s="285"/>
      <c r="P931" s="421" t="e">
        <f>ROUND(((M931/J931)*100),0)</f>
        <v>#DIV/0!</v>
      </c>
      <c r="Q931" s="422" t="e">
        <f t="shared" si="190"/>
        <v>#DIV/0!</v>
      </c>
      <c r="R931" s="404">
        <f>J931</f>
        <v>0</v>
      </c>
      <c r="S931" s="404">
        <f>M931</f>
        <v>0</v>
      </c>
      <c r="T931" s="404" t="e">
        <f>ROUND(((S931/R931)*100),0)</f>
        <v>#DIV/0!</v>
      </c>
      <c r="U931" s="404" t="e">
        <f>IF(T931&lt;=84,"DEFICIENTE",IF(T931&lt;=89,"REGULAR",IF(T931&lt;=94,"BUENO","MUY BUENO")))</f>
        <v>#DIV/0!</v>
      </c>
      <c r="V931" s="13"/>
    </row>
    <row r="932" spans="1:22" ht="36" x14ac:dyDescent="0.25">
      <c r="A932" s="483"/>
      <c r="B932" s="486"/>
      <c r="C932" s="476"/>
      <c r="D932" s="477"/>
      <c r="E932" s="175" t="s">
        <v>218</v>
      </c>
      <c r="F932" s="178" t="s">
        <v>219</v>
      </c>
      <c r="G932" s="163" t="s">
        <v>220</v>
      </c>
      <c r="H932" s="487"/>
      <c r="I932" s="488"/>
      <c r="J932" s="439"/>
      <c r="K932" s="283"/>
      <c r="L932" s="283"/>
      <c r="M932" s="440"/>
      <c r="N932" s="285"/>
      <c r="O932" s="285"/>
      <c r="P932" s="421"/>
      <c r="Q932" s="422"/>
      <c r="R932" s="405"/>
      <c r="S932" s="405"/>
      <c r="T932" s="405"/>
      <c r="U932" s="405"/>
      <c r="V932" s="13"/>
    </row>
    <row r="933" spans="1:22" ht="76.5" x14ac:dyDescent="0.25">
      <c r="A933" s="483"/>
      <c r="B933" s="486"/>
      <c r="C933" s="179" t="s">
        <v>221</v>
      </c>
      <c r="D933" s="180" t="s">
        <v>222</v>
      </c>
      <c r="E933" s="187" t="s">
        <v>223</v>
      </c>
      <c r="F933" s="178" t="s">
        <v>224</v>
      </c>
      <c r="G933" s="181" t="s">
        <v>225</v>
      </c>
      <c r="H933" s="188" t="s">
        <v>105</v>
      </c>
      <c r="I933" s="488"/>
      <c r="J933" s="239">
        <v>3</v>
      </c>
      <c r="K933" s="279"/>
      <c r="L933" s="279"/>
      <c r="M933" s="250">
        <v>5</v>
      </c>
      <c r="N933" s="280"/>
      <c r="O933" s="280"/>
      <c r="P933" s="213">
        <f>ROUND(((M933/J933)*100),0)</f>
        <v>167</v>
      </c>
      <c r="Q933" s="164" t="str">
        <f t="shared" ref="Q933" si="191">IF(P933&lt;=84,"DEFICIENTE",IF(P933&lt;=89,"REGULAR",IF(P933&lt;=94,"BUENO","MUY BUENO")))</f>
        <v>MUY BUENO</v>
      </c>
      <c r="R933" s="406"/>
      <c r="S933" s="406"/>
      <c r="T933" s="406"/>
      <c r="U933" s="406"/>
      <c r="V933" s="13"/>
    </row>
    <row r="934" spans="1:22" ht="16.5" x14ac:dyDescent="0.25">
      <c r="A934" s="189" t="s">
        <v>106</v>
      </c>
      <c r="B934" s="190"/>
      <c r="C934" s="191"/>
      <c r="D934" s="192"/>
      <c r="E934" s="193"/>
      <c r="F934" s="194"/>
      <c r="G934" s="195"/>
      <c r="H934" s="195"/>
      <c r="I934" s="196"/>
      <c r="J934" s="169"/>
      <c r="K934" s="277"/>
      <c r="L934" s="277"/>
      <c r="M934" s="250"/>
      <c r="N934" s="280"/>
      <c r="O934" s="280"/>
      <c r="P934" s="165"/>
      <c r="Q934" s="164"/>
      <c r="R934" s="197"/>
      <c r="S934" s="197"/>
      <c r="T934" s="197"/>
      <c r="U934" s="197"/>
      <c r="V934" s="13"/>
    </row>
    <row r="935" spans="1:22" ht="28.5" x14ac:dyDescent="0.25">
      <c r="A935" s="441" t="s">
        <v>226</v>
      </c>
      <c r="B935" s="442" t="s">
        <v>107</v>
      </c>
      <c r="C935" s="198" t="s">
        <v>227</v>
      </c>
      <c r="D935" s="199" t="s">
        <v>108</v>
      </c>
      <c r="E935" s="200" t="s">
        <v>228</v>
      </c>
      <c r="F935" s="201" t="s">
        <v>229</v>
      </c>
      <c r="G935" s="202" t="s">
        <v>94</v>
      </c>
      <c r="H935" s="203" t="s">
        <v>94</v>
      </c>
      <c r="I935" s="443" t="s">
        <v>109</v>
      </c>
      <c r="J935" s="239">
        <v>240</v>
      </c>
      <c r="K935" s="279"/>
      <c r="L935" s="279"/>
      <c r="M935" s="250">
        <v>355</v>
      </c>
      <c r="N935" s="280"/>
      <c r="O935" s="280"/>
      <c r="P935" s="165">
        <f>ROUND(((M935/J935)*100),0)</f>
        <v>148</v>
      </c>
      <c r="Q935" s="164" t="str">
        <f>IF(P935&lt;=84,"DEFICIENTE",IF(P935&lt;=89,"REGULAR",IF(P935&lt;=94,"BUENO","MUY BUENO")))</f>
        <v>MUY BUENO</v>
      </c>
      <c r="R935" s="204">
        <f>J935</f>
        <v>240</v>
      </c>
      <c r="S935" s="204">
        <f>M935</f>
        <v>355</v>
      </c>
      <c r="T935" s="204">
        <f>ROUND(((S935/R935)*100),0)</f>
        <v>148</v>
      </c>
      <c r="U935" s="204" t="str">
        <f>IF(T935&lt;=84,"DEFICIENTE",IF(T935&lt;=89,"REGULAR",IF(T935&lt;=94,"BUENO","MUY BUENO")))</f>
        <v>MUY BUENO</v>
      </c>
      <c r="V935" s="13"/>
    </row>
    <row r="936" spans="1:22" x14ac:dyDescent="0.25">
      <c r="A936" s="441"/>
      <c r="B936" s="442"/>
      <c r="C936" s="484" t="s">
        <v>230</v>
      </c>
      <c r="D936" s="492" t="s">
        <v>110</v>
      </c>
      <c r="E936" s="236" t="s">
        <v>231</v>
      </c>
      <c r="F936" s="235" t="s">
        <v>232</v>
      </c>
      <c r="G936" s="205" t="s">
        <v>17</v>
      </c>
      <c r="H936" s="493" t="s">
        <v>111</v>
      </c>
      <c r="I936" s="443"/>
      <c r="J936" s="239">
        <v>3</v>
      </c>
      <c r="K936" s="279"/>
      <c r="L936" s="279"/>
      <c r="M936" s="250">
        <v>3</v>
      </c>
      <c r="N936" s="280"/>
      <c r="O936" s="280"/>
      <c r="P936" s="165">
        <f>ROUND(((M936/J936)*100),0)</f>
        <v>100</v>
      </c>
      <c r="Q936" s="164" t="str">
        <f>IF(P936&lt;=84,"DEFICIENTE",IF(P936&lt;=89,"REGULAR",IF(P936&lt;=94,"BUENO","MUY BUENO")))</f>
        <v>MUY BUENO</v>
      </c>
      <c r="R936" s="404">
        <f>J936</f>
        <v>3</v>
      </c>
      <c r="S936" s="404">
        <f>M936</f>
        <v>3</v>
      </c>
      <c r="T936" s="404">
        <f>ROUND(((S936/R936)*100),0)</f>
        <v>100</v>
      </c>
      <c r="U936" s="404" t="str">
        <f>IF(T936&lt;=84,"DEFICIENTE",IF(T936&lt;=89,"REGULAR",IF(T936&lt;=94,"BUENO","MUY BUENO")))</f>
        <v>MUY BUENO</v>
      </c>
      <c r="V936" s="13"/>
    </row>
    <row r="937" spans="1:22" ht="24" x14ac:dyDescent="0.25">
      <c r="A937" s="441"/>
      <c r="B937" s="442"/>
      <c r="C937" s="484"/>
      <c r="D937" s="492"/>
      <c r="E937" s="236" t="s">
        <v>233</v>
      </c>
      <c r="F937" s="235" t="s">
        <v>234</v>
      </c>
      <c r="G937" s="205" t="s">
        <v>17</v>
      </c>
      <c r="H937" s="493"/>
      <c r="I937" s="443"/>
      <c r="J937" s="239">
        <v>1</v>
      </c>
      <c r="K937" s="279"/>
      <c r="L937" s="279"/>
      <c r="M937" s="250">
        <v>1</v>
      </c>
      <c r="N937" s="280"/>
      <c r="O937" s="280"/>
      <c r="P937" s="165">
        <f>ROUND(((M937/J937)*100),0)</f>
        <v>100</v>
      </c>
      <c r="Q937" s="164" t="str">
        <f>IF(P937&lt;=84,"DEFICIENTE",IF(P937&lt;=89,"REGULAR",IF(P937&lt;=94,"BUENO","MUY BUENO")))</f>
        <v>MUY BUENO</v>
      </c>
      <c r="R937" s="405"/>
      <c r="S937" s="405"/>
      <c r="T937" s="405"/>
      <c r="U937" s="405"/>
      <c r="V937" s="13"/>
    </row>
    <row r="938" spans="1:22" ht="36" x14ac:dyDescent="0.25">
      <c r="A938" s="441"/>
      <c r="B938" s="442"/>
      <c r="C938" s="484"/>
      <c r="D938" s="492"/>
      <c r="E938" s="236" t="s">
        <v>235</v>
      </c>
      <c r="F938" s="235" t="s">
        <v>236</v>
      </c>
      <c r="G938" s="205" t="s">
        <v>17</v>
      </c>
      <c r="H938" s="493"/>
      <c r="I938" s="443"/>
      <c r="J938" s="239">
        <v>1</v>
      </c>
      <c r="K938" s="279"/>
      <c r="L938" s="279"/>
      <c r="M938" s="250">
        <v>1</v>
      </c>
      <c r="N938" s="280"/>
      <c r="O938" s="280"/>
      <c r="P938" s="165">
        <f>ROUND(((M938/J938)*100),0)</f>
        <v>100</v>
      </c>
      <c r="Q938" s="164" t="str">
        <f>IF(P938&lt;=84,"DEFICIENTE",IF(P938&lt;=89,"REGULAR",IF(P938&lt;=94,"BUENO","MUY BUENO")))</f>
        <v>MUY BUENO</v>
      </c>
      <c r="R938" s="405"/>
      <c r="S938" s="405"/>
      <c r="T938" s="405"/>
      <c r="U938" s="405"/>
      <c r="V938" s="13"/>
    </row>
    <row r="939" spans="1:22" ht="36" x14ac:dyDescent="0.25">
      <c r="A939" s="441"/>
      <c r="B939" s="442"/>
      <c r="C939" s="484"/>
      <c r="D939" s="492"/>
      <c r="E939" s="236" t="s">
        <v>237</v>
      </c>
      <c r="F939" s="235" t="s">
        <v>238</v>
      </c>
      <c r="G939" s="205" t="s">
        <v>17</v>
      </c>
      <c r="H939" s="493"/>
      <c r="I939" s="443"/>
      <c r="J939" s="239">
        <v>2</v>
      </c>
      <c r="K939" s="279"/>
      <c r="L939" s="279"/>
      <c r="M939" s="250">
        <v>1</v>
      </c>
      <c r="N939" s="280"/>
      <c r="O939" s="280"/>
      <c r="P939" s="165">
        <f>ROUND(((M939/J939)*100),0)</f>
        <v>50</v>
      </c>
      <c r="Q939" s="164" t="str">
        <f>IF(P939&lt;=84,"DEFICIENTE",IF(P939&lt;=89,"REGULAR",IF(P939&lt;=94,"BUENO","MUY BUENO")))</f>
        <v>DEFICIENTE</v>
      </c>
      <c r="R939" s="406"/>
      <c r="S939" s="406"/>
      <c r="T939" s="406"/>
      <c r="U939" s="406"/>
      <c r="V939" s="13"/>
    </row>
    <row r="940" spans="1:22" ht="18.75" x14ac:dyDescent="0.25">
      <c r="A940" s="436" t="s">
        <v>242</v>
      </c>
      <c r="B940" s="437"/>
      <c r="C940" s="437"/>
      <c r="D940" s="437"/>
      <c r="E940" s="437"/>
      <c r="F940" s="437"/>
      <c r="G940" s="437"/>
      <c r="H940" s="437"/>
      <c r="I940" s="437"/>
      <c r="J940" s="437"/>
      <c r="K940" s="437"/>
      <c r="L940" s="437"/>
      <c r="M940" s="437"/>
      <c r="N940" s="437"/>
      <c r="O940" s="437"/>
      <c r="P940" s="437"/>
      <c r="Q940" s="437"/>
      <c r="R940" s="437"/>
      <c r="S940" s="437"/>
      <c r="T940" s="437"/>
      <c r="U940" s="438"/>
      <c r="V940" s="13"/>
    </row>
    <row r="941" spans="1:22" x14ac:dyDescent="0.25">
      <c r="A941" s="210" t="s">
        <v>91</v>
      </c>
      <c r="B941" s="207"/>
      <c r="C941" s="207"/>
      <c r="D941" s="207"/>
      <c r="E941" s="207"/>
      <c r="F941" s="207"/>
      <c r="G941" s="207"/>
      <c r="H941" s="207"/>
      <c r="I941" s="207"/>
      <c r="J941" s="207"/>
      <c r="K941" s="207"/>
      <c r="L941" s="207"/>
      <c r="M941" s="207"/>
      <c r="N941" s="207"/>
      <c r="O941" s="207"/>
      <c r="P941" s="207"/>
      <c r="Q941" s="207"/>
      <c r="R941" s="208"/>
      <c r="S941" s="208"/>
      <c r="T941" s="209"/>
      <c r="U941" s="208"/>
      <c r="V941" s="13"/>
    </row>
    <row r="942" spans="1:22" ht="24" x14ac:dyDescent="0.25">
      <c r="A942" s="455" t="s">
        <v>12</v>
      </c>
      <c r="B942" s="456" t="s">
        <v>92</v>
      </c>
      <c r="C942" s="457" t="s">
        <v>150</v>
      </c>
      <c r="D942" s="458" t="s">
        <v>93</v>
      </c>
      <c r="E942" s="161" t="s">
        <v>151</v>
      </c>
      <c r="F942" s="162" t="s">
        <v>152</v>
      </c>
      <c r="G942" s="163" t="s">
        <v>153</v>
      </c>
      <c r="H942" s="459" t="s">
        <v>94</v>
      </c>
      <c r="I942" s="460" t="s">
        <v>95</v>
      </c>
      <c r="J942" s="240">
        <v>40</v>
      </c>
      <c r="K942" s="240"/>
      <c r="L942" s="240"/>
      <c r="M942" s="250">
        <v>26</v>
      </c>
      <c r="N942" s="280"/>
      <c r="O942" s="280"/>
      <c r="P942" s="165">
        <f>ROUND(((M942/J942)*100),0)</f>
        <v>65</v>
      </c>
      <c r="Q942" s="164" t="str">
        <f>IF(P942&lt;=84,"DEFICIENTE",IF(P942&lt;=89,"REGULAR",IF(P942&lt;=94,"BUENO","MUY BUENO")))</f>
        <v>DEFICIENTE</v>
      </c>
      <c r="R942" s="407">
        <f>J942</f>
        <v>40</v>
      </c>
      <c r="S942" s="410">
        <f>M942</f>
        <v>26</v>
      </c>
      <c r="T942" s="410">
        <f>ROUND(((S942/R942)*100),0)</f>
        <v>65</v>
      </c>
      <c r="U942" s="410" t="str">
        <f>IF(T942&lt;=84,"DEFICIENTE",IF(T942&lt;=89,"REGULAR",IF(T942&lt;=94,"BUENO","MUY BUENO")))</f>
        <v>DEFICIENTE</v>
      </c>
      <c r="V942" s="13"/>
    </row>
    <row r="943" spans="1:22" ht="48" x14ac:dyDescent="0.25">
      <c r="A943" s="455"/>
      <c r="B943" s="456"/>
      <c r="C943" s="457"/>
      <c r="D943" s="458"/>
      <c r="E943" s="166" t="s">
        <v>154</v>
      </c>
      <c r="F943" s="167" t="s">
        <v>142</v>
      </c>
      <c r="G943" s="168" t="s">
        <v>153</v>
      </c>
      <c r="H943" s="459"/>
      <c r="I943" s="460"/>
      <c r="J943" s="239"/>
      <c r="K943" s="279"/>
      <c r="L943" s="279"/>
      <c r="M943" s="253"/>
      <c r="N943" s="253"/>
      <c r="O943" s="253"/>
      <c r="P943" s="171"/>
      <c r="Q943" s="170"/>
      <c r="R943" s="408"/>
      <c r="S943" s="411"/>
      <c r="T943" s="411"/>
      <c r="U943" s="411"/>
      <c r="V943" s="13"/>
    </row>
    <row r="944" spans="1:22" ht="48" x14ac:dyDescent="0.25">
      <c r="A944" s="455"/>
      <c r="B944" s="456"/>
      <c r="C944" s="481" t="s">
        <v>155</v>
      </c>
      <c r="D944" s="489" t="s">
        <v>96</v>
      </c>
      <c r="E944" s="172" t="s">
        <v>143</v>
      </c>
      <c r="F944" s="173" t="s">
        <v>144</v>
      </c>
      <c r="G944" s="174" t="s">
        <v>145</v>
      </c>
      <c r="H944" s="482" t="s">
        <v>94</v>
      </c>
      <c r="I944" s="460"/>
      <c r="J944" s="239"/>
      <c r="K944" s="279"/>
      <c r="L944" s="279"/>
      <c r="M944" s="253"/>
      <c r="N944" s="253"/>
      <c r="O944" s="253"/>
      <c r="P944" s="171"/>
      <c r="Q944" s="170"/>
      <c r="R944" s="408"/>
      <c r="S944" s="411"/>
      <c r="T944" s="411"/>
      <c r="U944" s="411"/>
      <c r="V944" s="13"/>
    </row>
    <row r="945" spans="1:22" ht="36" x14ac:dyDescent="0.25">
      <c r="A945" s="455"/>
      <c r="B945" s="456"/>
      <c r="C945" s="481"/>
      <c r="D945" s="489"/>
      <c r="E945" s="172" t="s">
        <v>146</v>
      </c>
      <c r="F945" s="173" t="s">
        <v>147</v>
      </c>
      <c r="G945" s="174" t="s">
        <v>145</v>
      </c>
      <c r="H945" s="482"/>
      <c r="I945" s="460"/>
      <c r="J945" s="239"/>
      <c r="K945" s="279"/>
      <c r="L945" s="279"/>
      <c r="M945" s="253"/>
      <c r="N945" s="253"/>
      <c r="O945" s="253"/>
      <c r="P945" s="171"/>
      <c r="Q945" s="170"/>
      <c r="R945" s="408"/>
      <c r="S945" s="411"/>
      <c r="T945" s="411"/>
      <c r="U945" s="411"/>
      <c r="V945" s="13"/>
    </row>
    <row r="946" spans="1:22" ht="48" x14ac:dyDescent="0.25">
      <c r="A946" s="455"/>
      <c r="B946" s="456"/>
      <c r="C946" s="481"/>
      <c r="D946" s="489"/>
      <c r="E946" s="175" t="s">
        <v>148</v>
      </c>
      <c r="F946" s="176" t="s">
        <v>149</v>
      </c>
      <c r="G946" s="163" t="s">
        <v>145</v>
      </c>
      <c r="H946" s="482"/>
      <c r="I946" s="460"/>
      <c r="J946" s="239">
        <v>6</v>
      </c>
      <c r="K946" s="279"/>
      <c r="L946" s="279"/>
      <c r="M946" s="250">
        <v>6</v>
      </c>
      <c r="N946" s="280"/>
      <c r="O946" s="280"/>
      <c r="P946" s="165">
        <f>ROUND(((M946/J946)*100),0)</f>
        <v>100</v>
      </c>
      <c r="Q946" s="164" t="str">
        <f>IF(P946&lt;=84,"DEFICIENTE",IF(P946&lt;=89,"REGULAR",IF(P946&lt;=94,"BUENO","MUY BUENO")))</f>
        <v>MUY BUENO</v>
      </c>
      <c r="R946" s="409"/>
      <c r="S946" s="412"/>
      <c r="T946" s="412"/>
      <c r="U946" s="412"/>
      <c r="V946" s="13"/>
    </row>
    <row r="947" spans="1:22" ht="24" x14ac:dyDescent="0.25">
      <c r="A947" s="483" t="s">
        <v>14</v>
      </c>
      <c r="B947" s="456" t="s">
        <v>156</v>
      </c>
      <c r="C947" s="484" t="s">
        <v>157</v>
      </c>
      <c r="D947" s="458" t="s">
        <v>158</v>
      </c>
      <c r="E947" s="175" t="s">
        <v>159</v>
      </c>
      <c r="F947" s="177" t="s">
        <v>160</v>
      </c>
      <c r="G947" s="163" t="s">
        <v>161</v>
      </c>
      <c r="H947" s="459" t="s">
        <v>97</v>
      </c>
      <c r="I947" s="485" t="s">
        <v>98</v>
      </c>
      <c r="J947" s="433">
        <v>0</v>
      </c>
      <c r="K947" s="279"/>
      <c r="L947" s="279"/>
      <c r="M947" s="418">
        <v>29</v>
      </c>
      <c r="N947" s="528"/>
      <c r="O947" s="528"/>
      <c r="P947" s="434" t="e">
        <f>ROUND(((M947/J947)*100),0)</f>
        <v>#DIV/0!</v>
      </c>
      <c r="Q947" s="422" t="e">
        <f t="shared" ref="Q947" si="192">IF(P947&lt;=84,"DEFICIENTE",IF(P947&lt;=89,"REGULAR",IF(P947&lt;=94,"BUENO","MUY BUENO")))</f>
        <v>#DIV/0!</v>
      </c>
      <c r="R947" s="398">
        <f>J947</f>
        <v>0</v>
      </c>
      <c r="S947" s="398">
        <f>M947</f>
        <v>29</v>
      </c>
      <c r="T947" s="400" t="e">
        <f>ROUND(((S947/R947)*100),0)</f>
        <v>#DIV/0!</v>
      </c>
      <c r="U947" s="400" t="e">
        <f>IF(T947&lt;=84,"DEFICIENTE",IF(T947&lt;=89,"REGULAR",IF(T947&lt;=94,"BUENO","MUY BUENO")))</f>
        <v>#DIV/0!</v>
      </c>
      <c r="V947" s="13"/>
    </row>
    <row r="948" spans="1:22" ht="36" x14ac:dyDescent="0.25">
      <c r="A948" s="483"/>
      <c r="B948" s="456"/>
      <c r="C948" s="484"/>
      <c r="D948" s="458"/>
      <c r="E948" s="175" t="s">
        <v>162</v>
      </c>
      <c r="F948" s="177" t="s">
        <v>163</v>
      </c>
      <c r="G948" s="163" t="s">
        <v>164</v>
      </c>
      <c r="H948" s="459"/>
      <c r="I948" s="485"/>
      <c r="J948" s="433"/>
      <c r="K948" s="279"/>
      <c r="L948" s="279"/>
      <c r="M948" s="418"/>
      <c r="N948" s="531"/>
      <c r="O948" s="531"/>
      <c r="P948" s="435"/>
      <c r="Q948" s="422"/>
      <c r="R948" s="403"/>
      <c r="S948" s="403"/>
      <c r="T948" s="402"/>
      <c r="U948" s="402"/>
      <c r="V948" s="13"/>
    </row>
    <row r="949" spans="1:22" ht="36" x14ac:dyDescent="0.25">
      <c r="A949" s="483"/>
      <c r="B949" s="456"/>
      <c r="C949" s="484"/>
      <c r="D949" s="458"/>
      <c r="E949" s="175" t="s">
        <v>165</v>
      </c>
      <c r="F949" s="177" t="s">
        <v>166</v>
      </c>
      <c r="G949" s="163" t="s">
        <v>167</v>
      </c>
      <c r="H949" s="459"/>
      <c r="I949" s="485"/>
      <c r="J949" s="433"/>
      <c r="K949" s="279"/>
      <c r="L949" s="279"/>
      <c r="M949" s="418"/>
      <c r="N949" s="531"/>
      <c r="O949" s="531"/>
      <c r="P949" s="435"/>
      <c r="Q949" s="422"/>
      <c r="R949" s="403"/>
      <c r="S949" s="403"/>
      <c r="T949" s="402"/>
      <c r="U949" s="402"/>
      <c r="V949" s="13"/>
    </row>
    <row r="950" spans="1:22" ht="36" x14ac:dyDescent="0.25">
      <c r="A950" s="483"/>
      <c r="B950" s="456"/>
      <c r="C950" s="481" t="s">
        <v>168</v>
      </c>
      <c r="D950" s="477" t="s">
        <v>169</v>
      </c>
      <c r="E950" s="175" t="s">
        <v>170</v>
      </c>
      <c r="F950" s="177" t="s">
        <v>171</v>
      </c>
      <c r="G950" s="163" t="s">
        <v>172</v>
      </c>
      <c r="H950" s="482" t="s">
        <v>173</v>
      </c>
      <c r="I950" s="485"/>
      <c r="J950" s="433">
        <v>70</v>
      </c>
      <c r="K950" s="279"/>
      <c r="L950" s="279"/>
      <c r="M950" s="418">
        <v>0</v>
      </c>
      <c r="N950" s="280"/>
      <c r="O950" s="280"/>
      <c r="P950" s="421">
        <f>ROUND(((M950/J950)*100),0)</f>
        <v>0</v>
      </c>
      <c r="Q950" s="422" t="str">
        <f t="shared" ref="Q950" si="193">IF(P950&lt;=84,"DEFICIENTE",IF(P950&lt;=89,"REGULAR",IF(P950&lt;=94,"BUENO","MUY BUENO")))</f>
        <v>DEFICIENTE</v>
      </c>
      <c r="R950" s="403"/>
      <c r="S950" s="403"/>
      <c r="T950" s="402"/>
      <c r="U950" s="402"/>
      <c r="V950" s="13"/>
    </row>
    <row r="951" spans="1:22" ht="48" x14ac:dyDescent="0.25">
      <c r="A951" s="483"/>
      <c r="B951" s="456"/>
      <c r="C951" s="481"/>
      <c r="D951" s="477"/>
      <c r="E951" s="175" t="s">
        <v>174</v>
      </c>
      <c r="F951" s="177" t="s">
        <v>175</v>
      </c>
      <c r="G951" s="163" t="s">
        <v>176</v>
      </c>
      <c r="H951" s="482"/>
      <c r="I951" s="485"/>
      <c r="J951" s="433"/>
      <c r="K951" s="279"/>
      <c r="L951" s="279"/>
      <c r="M951" s="418"/>
      <c r="N951" s="280"/>
      <c r="O951" s="280"/>
      <c r="P951" s="421"/>
      <c r="Q951" s="422"/>
      <c r="R951" s="403"/>
      <c r="S951" s="403"/>
      <c r="T951" s="402"/>
      <c r="U951" s="402"/>
      <c r="V951" s="13"/>
    </row>
    <row r="952" spans="1:22" ht="60" x14ac:dyDescent="0.25">
      <c r="A952" s="483"/>
      <c r="B952" s="456"/>
      <c r="C952" s="457" t="s">
        <v>177</v>
      </c>
      <c r="D952" s="480" t="s">
        <v>178</v>
      </c>
      <c r="E952" s="175" t="s">
        <v>179</v>
      </c>
      <c r="F952" s="177" t="s">
        <v>180</v>
      </c>
      <c r="G952" s="163" t="s">
        <v>176</v>
      </c>
      <c r="H952" s="459" t="s">
        <v>181</v>
      </c>
      <c r="I952" s="485"/>
      <c r="J952" s="433">
        <v>0</v>
      </c>
      <c r="K952" s="279"/>
      <c r="L952" s="279"/>
      <c r="M952" s="418">
        <v>0</v>
      </c>
      <c r="N952" s="280"/>
      <c r="O952" s="280"/>
      <c r="P952" s="421" t="e">
        <f>ROUND(((M952/J952)*100),0)</f>
        <v>#DIV/0!</v>
      </c>
      <c r="Q952" s="422" t="e">
        <f t="shared" ref="Q952" si="194">IF(P952&lt;=84,"DEFICIENTE",IF(P952&lt;=89,"REGULAR",IF(P952&lt;=94,"BUENO","MUY BUENO")))</f>
        <v>#DIV/0!</v>
      </c>
      <c r="R952" s="403"/>
      <c r="S952" s="403"/>
      <c r="T952" s="402"/>
      <c r="U952" s="402"/>
      <c r="V952" s="13"/>
    </row>
    <row r="953" spans="1:22" ht="36" x14ac:dyDescent="0.25">
      <c r="A953" s="483"/>
      <c r="B953" s="456"/>
      <c r="C953" s="457"/>
      <c r="D953" s="480"/>
      <c r="E953" s="175" t="s">
        <v>182</v>
      </c>
      <c r="F953" s="177" t="s">
        <v>183</v>
      </c>
      <c r="G953" s="163" t="s">
        <v>184</v>
      </c>
      <c r="H953" s="459"/>
      <c r="I953" s="485"/>
      <c r="J953" s="433"/>
      <c r="K953" s="279"/>
      <c r="L953" s="279"/>
      <c r="M953" s="418"/>
      <c r="N953" s="280"/>
      <c r="O953" s="280"/>
      <c r="P953" s="421"/>
      <c r="Q953" s="422"/>
      <c r="R953" s="399"/>
      <c r="S953" s="399"/>
      <c r="T953" s="401"/>
      <c r="U953" s="401"/>
      <c r="V953" s="13"/>
    </row>
    <row r="954" spans="1:22" ht="60" x14ac:dyDescent="0.25">
      <c r="A954" s="483" t="s">
        <v>15</v>
      </c>
      <c r="B954" s="475" t="s">
        <v>185</v>
      </c>
      <c r="C954" s="476" t="s">
        <v>186</v>
      </c>
      <c r="D954" s="477" t="s">
        <v>187</v>
      </c>
      <c r="E954" s="175" t="s">
        <v>188</v>
      </c>
      <c r="F954" s="178" t="s">
        <v>189</v>
      </c>
      <c r="G954" s="163" t="s">
        <v>190</v>
      </c>
      <c r="H954" s="478" t="s">
        <v>191</v>
      </c>
      <c r="I954" s="479" t="s">
        <v>99</v>
      </c>
      <c r="J954" s="433">
        <v>0</v>
      </c>
      <c r="K954" s="279"/>
      <c r="L954" s="279"/>
      <c r="M954" s="500">
        <v>0</v>
      </c>
      <c r="N954" s="282"/>
      <c r="O954" s="282"/>
      <c r="P954" s="421" t="e">
        <f>ROUND(((M954/J954)*100),0)</f>
        <v>#DIV/0!</v>
      </c>
      <c r="Q954" s="422" t="e">
        <f t="shared" ref="Q954" si="195">IF(P954&lt;=84,"DEFICIENTE",IF(P954&lt;=89,"REGULAR",IF(P954&lt;=94,"BUENO","MUY BUENO")))</f>
        <v>#DIV/0!</v>
      </c>
      <c r="R954" s="398">
        <f>J954</f>
        <v>0</v>
      </c>
      <c r="S954" s="400">
        <f>M954</f>
        <v>0</v>
      </c>
      <c r="T954" s="398" t="e">
        <f>ROUND(((S954/R954)*100),0)</f>
        <v>#DIV/0!</v>
      </c>
      <c r="U954" s="398" t="e">
        <f>IF(T954&lt;=84,"DEFICIENTE",IF(T954&lt;=89,"REGULAR",IF(T954&lt;=94,"BUENO","MUY BUENO")))</f>
        <v>#DIV/0!</v>
      </c>
      <c r="V954" s="13"/>
    </row>
    <row r="955" spans="1:22" ht="36" x14ac:dyDescent="0.25">
      <c r="A955" s="483"/>
      <c r="B955" s="475"/>
      <c r="C955" s="476"/>
      <c r="D955" s="477"/>
      <c r="E955" s="175" t="s">
        <v>192</v>
      </c>
      <c r="F955" s="178" t="s">
        <v>193</v>
      </c>
      <c r="G955" s="163" t="s">
        <v>194</v>
      </c>
      <c r="H955" s="478"/>
      <c r="I955" s="479"/>
      <c r="J955" s="433"/>
      <c r="K955" s="279"/>
      <c r="L955" s="279"/>
      <c r="M955" s="500"/>
      <c r="N955" s="282"/>
      <c r="O955" s="282"/>
      <c r="P955" s="421"/>
      <c r="Q955" s="422"/>
      <c r="R955" s="399"/>
      <c r="S955" s="401"/>
      <c r="T955" s="399"/>
      <c r="U955" s="399"/>
      <c r="V955" s="13"/>
    </row>
    <row r="956" spans="1:22" ht="60" x14ac:dyDescent="0.25">
      <c r="A956" s="483" t="s">
        <v>16</v>
      </c>
      <c r="B956" s="486" t="s">
        <v>195</v>
      </c>
      <c r="C956" s="179" t="s">
        <v>196</v>
      </c>
      <c r="D956" s="180" t="s">
        <v>197</v>
      </c>
      <c r="E956" s="175" t="s">
        <v>198</v>
      </c>
      <c r="F956" s="178" t="s">
        <v>199</v>
      </c>
      <c r="G956" s="181" t="s">
        <v>200</v>
      </c>
      <c r="H956" s="182" t="s">
        <v>100</v>
      </c>
      <c r="I956" s="485" t="s">
        <v>95</v>
      </c>
      <c r="J956" s="239">
        <v>1</v>
      </c>
      <c r="K956" s="279"/>
      <c r="L956" s="279"/>
      <c r="M956" s="250">
        <v>0</v>
      </c>
      <c r="N956" s="280"/>
      <c r="O956" s="280"/>
      <c r="P956" s="213">
        <f>ROUND(((M956/J956)*100),0)</f>
        <v>0</v>
      </c>
      <c r="Q956" s="164" t="str">
        <f t="shared" ref="Q956:Q959" si="196">IF(P956&lt;=84,"DEFICIENTE",IF(P956&lt;=89,"REGULAR",IF(P956&lt;=94,"BUENO","MUY BUENO")))</f>
        <v>DEFICIENTE</v>
      </c>
      <c r="R956" s="398">
        <f>(J956+J957+J958)*40</f>
        <v>80</v>
      </c>
      <c r="S956" s="398">
        <f>(M956+M957+M958)*40</f>
        <v>0</v>
      </c>
      <c r="T956" s="398">
        <f>ROUND(((S956/R956)*100),0)</f>
        <v>0</v>
      </c>
      <c r="U956" s="398" t="str">
        <f>IF(T956&lt;=84,"DEFICIENTE",IF(T956&lt;=89,"REGULAR",IF(T956&lt;=94,"BUENO","MUY BUENO")))</f>
        <v>DEFICIENTE</v>
      </c>
      <c r="V956" s="13"/>
    </row>
    <row r="957" spans="1:22" ht="84" customHeight="1" x14ac:dyDescent="0.25">
      <c r="A957" s="483"/>
      <c r="B957" s="486"/>
      <c r="C957" s="183" t="s">
        <v>201</v>
      </c>
      <c r="D957" s="184" t="s">
        <v>202</v>
      </c>
      <c r="E957" s="175" t="s">
        <v>203</v>
      </c>
      <c r="F957" s="178" t="s">
        <v>204</v>
      </c>
      <c r="G957" s="181" t="s">
        <v>205</v>
      </c>
      <c r="H957" s="185" t="s">
        <v>101</v>
      </c>
      <c r="I957" s="485"/>
      <c r="J957" s="239">
        <v>1</v>
      </c>
      <c r="K957" s="279"/>
      <c r="L957" s="279"/>
      <c r="M957" s="250">
        <v>0</v>
      </c>
      <c r="N957" s="280"/>
      <c r="O957" s="280"/>
      <c r="P957" s="213">
        <f>ROUND(((M957/J957)*100),0)</f>
        <v>0</v>
      </c>
      <c r="Q957" s="164" t="str">
        <f t="shared" si="196"/>
        <v>DEFICIENTE</v>
      </c>
      <c r="R957" s="403"/>
      <c r="S957" s="403"/>
      <c r="T957" s="403"/>
      <c r="U957" s="403"/>
      <c r="V957" s="13"/>
    </row>
    <row r="958" spans="1:22" ht="96" customHeight="1" x14ac:dyDescent="0.25">
      <c r="A958" s="483"/>
      <c r="B958" s="486"/>
      <c r="C958" s="179" t="s">
        <v>206</v>
      </c>
      <c r="D958" s="180" t="s">
        <v>207</v>
      </c>
      <c r="E958" s="175" t="s">
        <v>208</v>
      </c>
      <c r="F958" s="178" t="s">
        <v>209</v>
      </c>
      <c r="G958" s="181" t="s">
        <v>210</v>
      </c>
      <c r="H958" s="186" t="s">
        <v>211</v>
      </c>
      <c r="I958" s="485"/>
      <c r="J958" s="239">
        <v>0</v>
      </c>
      <c r="K958" s="279"/>
      <c r="L958" s="279"/>
      <c r="M958" s="250">
        <v>0</v>
      </c>
      <c r="N958" s="280"/>
      <c r="O958" s="280"/>
      <c r="P958" s="213" t="e">
        <f>ROUND(((M958/J958)*100),0)</f>
        <v>#DIV/0!</v>
      </c>
      <c r="Q958" s="164" t="e">
        <f t="shared" si="196"/>
        <v>#DIV/0!</v>
      </c>
      <c r="R958" s="399"/>
      <c r="S958" s="399"/>
      <c r="T958" s="399"/>
      <c r="U958" s="399"/>
      <c r="V958" s="13"/>
    </row>
    <row r="959" spans="1:22" ht="36" x14ac:dyDescent="0.25">
      <c r="A959" s="483" t="s">
        <v>102</v>
      </c>
      <c r="B959" s="486" t="s">
        <v>212</v>
      </c>
      <c r="C959" s="476" t="s">
        <v>213</v>
      </c>
      <c r="D959" s="477" t="s">
        <v>214</v>
      </c>
      <c r="E959" s="175" t="s">
        <v>215</v>
      </c>
      <c r="F959" s="178" t="s">
        <v>216</v>
      </c>
      <c r="G959" s="163" t="s">
        <v>217</v>
      </c>
      <c r="H959" s="487" t="s">
        <v>103</v>
      </c>
      <c r="I959" s="488" t="s">
        <v>104</v>
      </c>
      <c r="J959" s="439">
        <v>1</v>
      </c>
      <c r="K959" s="283"/>
      <c r="L959" s="283"/>
      <c r="M959" s="418">
        <v>0</v>
      </c>
      <c r="N959" s="280"/>
      <c r="O959" s="280"/>
      <c r="P959" s="421">
        <f>ROUND(((M959/J959)*100),0)</f>
        <v>0</v>
      </c>
      <c r="Q959" s="422" t="str">
        <f t="shared" si="196"/>
        <v>DEFICIENTE</v>
      </c>
      <c r="R959" s="404">
        <f>J959</f>
        <v>1</v>
      </c>
      <c r="S959" s="404">
        <f>M959</f>
        <v>0</v>
      </c>
      <c r="T959" s="404">
        <f>ROUND(((S959/R959)*100),0)</f>
        <v>0</v>
      </c>
      <c r="U959" s="404" t="str">
        <f>IF(T959&lt;=84,"DEFICIENTE",IF(T959&lt;=89,"REGULAR",IF(T959&lt;=94,"BUENO","MUY BUENO")))</f>
        <v>DEFICIENTE</v>
      </c>
      <c r="V959" s="13"/>
    </row>
    <row r="960" spans="1:22" ht="36" x14ac:dyDescent="0.25">
      <c r="A960" s="483"/>
      <c r="B960" s="486"/>
      <c r="C960" s="476"/>
      <c r="D960" s="477"/>
      <c r="E960" s="175" t="s">
        <v>218</v>
      </c>
      <c r="F960" s="178" t="s">
        <v>219</v>
      </c>
      <c r="G960" s="163" t="s">
        <v>220</v>
      </c>
      <c r="H960" s="487"/>
      <c r="I960" s="488"/>
      <c r="J960" s="439"/>
      <c r="K960" s="283"/>
      <c r="L960" s="283"/>
      <c r="M960" s="418"/>
      <c r="N960" s="280"/>
      <c r="O960" s="280"/>
      <c r="P960" s="421"/>
      <c r="Q960" s="422"/>
      <c r="R960" s="405"/>
      <c r="S960" s="405"/>
      <c r="T960" s="405"/>
      <c r="U960" s="405"/>
      <c r="V960" s="13"/>
    </row>
    <row r="961" spans="1:22" ht="76.5" x14ac:dyDescent="0.25">
      <c r="A961" s="483"/>
      <c r="B961" s="486"/>
      <c r="C961" s="179" t="s">
        <v>221</v>
      </c>
      <c r="D961" s="180" t="s">
        <v>222</v>
      </c>
      <c r="E961" s="187" t="s">
        <v>223</v>
      </c>
      <c r="F961" s="178" t="s">
        <v>224</v>
      </c>
      <c r="G961" s="181" t="s">
        <v>225</v>
      </c>
      <c r="H961" s="188" t="s">
        <v>105</v>
      </c>
      <c r="I961" s="488"/>
      <c r="J961" s="239">
        <v>4</v>
      </c>
      <c r="K961" s="279"/>
      <c r="L961" s="279"/>
      <c r="M961" s="250">
        <v>0</v>
      </c>
      <c r="N961" s="280"/>
      <c r="O961" s="280"/>
      <c r="P961" s="213">
        <f>ROUND(((M961/J961)*100),0)</f>
        <v>0</v>
      </c>
      <c r="Q961" s="164" t="str">
        <f t="shared" ref="Q961" si="197">IF(P961&lt;=84,"DEFICIENTE",IF(P961&lt;=89,"REGULAR",IF(P961&lt;=94,"BUENO","MUY BUENO")))</f>
        <v>DEFICIENTE</v>
      </c>
      <c r="R961" s="406"/>
      <c r="S961" s="406"/>
      <c r="T961" s="406"/>
      <c r="U961" s="406"/>
      <c r="V961" s="13"/>
    </row>
    <row r="962" spans="1:22" ht="16.5" x14ac:dyDescent="0.25">
      <c r="A962" s="189" t="s">
        <v>106</v>
      </c>
      <c r="B962" s="190"/>
      <c r="C962" s="191"/>
      <c r="D962" s="192"/>
      <c r="E962" s="193"/>
      <c r="F962" s="194"/>
      <c r="G962" s="195"/>
      <c r="H962" s="195"/>
      <c r="I962" s="196"/>
      <c r="J962" s="169"/>
      <c r="K962" s="277"/>
      <c r="L962" s="277"/>
      <c r="M962" s="250"/>
      <c r="N962" s="280"/>
      <c r="O962" s="280"/>
      <c r="P962" s="165"/>
      <c r="Q962" s="164"/>
      <c r="R962" s="197"/>
      <c r="S962" s="197"/>
      <c r="T962" s="197"/>
      <c r="U962" s="197"/>
      <c r="V962" s="13"/>
    </row>
    <row r="963" spans="1:22" ht="28.5" x14ac:dyDescent="0.25">
      <c r="A963" s="441" t="s">
        <v>226</v>
      </c>
      <c r="B963" s="442" t="s">
        <v>107</v>
      </c>
      <c r="C963" s="198" t="s">
        <v>227</v>
      </c>
      <c r="D963" s="199" t="s">
        <v>108</v>
      </c>
      <c r="E963" s="200" t="s">
        <v>228</v>
      </c>
      <c r="F963" s="201" t="s">
        <v>229</v>
      </c>
      <c r="G963" s="202" t="s">
        <v>94</v>
      </c>
      <c r="H963" s="203" t="s">
        <v>94</v>
      </c>
      <c r="I963" s="443" t="s">
        <v>109</v>
      </c>
      <c r="J963" s="239">
        <v>352</v>
      </c>
      <c r="K963" s="279"/>
      <c r="L963" s="279"/>
      <c r="M963" s="250">
        <v>352</v>
      </c>
      <c r="N963" s="280"/>
      <c r="O963" s="280"/>
      <c r="P963" s="165">
        <f>ROUND(((M963/J963)*100),0)</f>
        <v>100</v>
      </c>
      <c r="Q963" s="164" t="str">
        <f>IF(P963&lt;=84,"DEFICIENTE",IF(P963&lt;=89,"REGULAR",IF(P963&lt;=94,"BUENO","MUY BUENO")))</f>
        <v>MUY BUENO</v>
      </c>
      <c r="R963" s="204">
        <f>J963</f>
        <v>352</v>
      </c>
      <c r="S963" s="204">
        <f>M963</f>
        <v>352</v>
      </c>
      <c r="T963" s="204">
        <f>ROUND(((S963/R963)*100),0)</f>
        <v>100</v>
      </c>
      <c r="U963" s="204" t="str">
        <f>IF(T963&lt;=84,"DEFICIENTE",IF(T963&lt;=89,"REGULAR",IF(T963&lt;=94,"BUENO","MUY BUENO")))</f>
        <v>MUY BUENO</v>
      </c>
      <c r="V963" s="13"/>
    </row>
    <row r="964" spans="1:22" x14ac:dyDescent="0.25">
      <c r="A964" s="441"/>
      <c r="B964" s="442"/>
      <c r="C964" s="484" t="s">
        <v>230</v>
      </c>
      <c r="D964" s="492" t="s">
        <v>110</v>
      </c>
      <c r="E964" s="236" t="s">
        <v>231</v>
      </c>
      <c r="F964" s="235" t="s">
        <v>232</v>
      </c>
      <c r="G964" s="205" t="s">
        <v>17</v>
      </c>
      <c r="H964" s="493" t="s">
        <v>111</v>
      </c>
      <c r="I964" s="443"/>
      <c r="J964" s="239">
        <v>2</v>
      </c>
      <c r="K964" s="279"/>
      <c r="L964" s="279"/>
      <c r="M964" s="250">
        <v>1</v>
      </c>
      <c r="N964" s="280"/>
      <c r="O964" s="280"/>
      <c r="P964" s="165">
        <f>ROUND(((M964/J964)*100),0)</f>
        <v>50</v>
      </c>
      <c r="Q964" s="164" t="str">
        <f>IF(P964&lt;=84,"DEFICIENTE",IF(P964&lt;=89,"REGULAR",IF(P964&lt;=94,"BUENO","MUY BUENO")))</f>
        <v>DEFICIENTE</v>
      </c>
      <c r="R964" s="404">
        <f>J964</f>
        <v>2</v>
      </c>
      <c r="S964" s="404">
        <f>M964</f>
        <v>1</v>
      </c>
      <c r="T964" s="404">
        <f>ROUND(((S964/R964)*100),0)</f>
        <v>50</v>
      </c>
      <c r="U964" s="404" t="str">
        <f>IF(T964&lt;=84,"DEFICIENTE",IF(T964&lt;=89,"REGULAR",IF(T964&lt;=94,"BUENO","MUY BUENO")))</f>
        <v>DEFICIENTE</v>
      </c>
      <c r="V964" s="13"/>
    </row>
    <row r="965" spans="1:22" ht="24" x14ac:dyDescent="0.25">
      <c r="A965" s="441"/>
      <c r="B965" s="442"/>
      <c r="C965" s="484"/>
      <c r="D965" s="492"/>
      <c r="E965" s="236" t="s">
        <v>233</v>
      </c>
      <c r="F965" s="235" t="s">
        <v>234</v>
      </c>
      <c r="G965" s="205" t="s">
        <v>17</v>
      </c>
      <c r="H965" s="493"/>
      <c r="I965" s="443"/>
      <c r="J965" s="239">
        <v>2</v>
      </c>
      <c r="K965" s="279"/>
      <c r="L965" s="279"/>
      <c r="M965" s="250">
        <v>1</v>
      </c>
      <c r="N965" s="280"/>
      <c r="O965" s="280"/>
      <c r="P965" s="165">
        <f>ROUND(((M965/J965)*100),0)</f>
        <v>50</v>
      </c>
      <c r="Q965" s="164" t="str">
        <f>IF(P965&lt;=84,"DEFICIENTE",IF(P965&lt;=89,"REGULAR",IF(P965&lt;=94,"BUENO","MUY BUENO")))</f>
        <v>DEFICIENTE</v>
      </c>
      <c r="R965" s="405"/>
      <c r="S965" s="405"/>
      <c r="T965" s="405"/>
      <c r="U965" s="405"/>
      <c r="V965" s="13"/>
    </row>
    <row r="966" spans="1:22" ht="36" x14ac:dyDescent="0.25">
      <c r="A966" s="441"/>
      <c r="B966" s="442"/>
      <c r="C966" s="484"/>
      <c r="D966" s="492"/>
      <c r="E966" s="236" t="s">
        <v>235</v>
      </c>
      <c r="F966" s="235" t="s">
        <v>236</v>
      </c>
      <c r="G966" s="205" t="s">
        <v>17</v>
      </c>
      <c r="H966" s="493"/>
      <c r="I966" s="443"/>
      <c r="J966" s="239">
        <v>2</v>
      </c>
      <c r="K966" s="279"/>
      <c r="L966" s="279"/>
      <c r="M966" s="250">
        <v>1</v>
      </c>
      <c r="N966" s="280"/>
      <c r="O966" s="280"/>
      <c r="P966" s="165">
        <f>ROUND(((M966/J966)*100),0)</f>
        <v>50</v>
      </c>
      <c r="Q966" s="164" t="str">
        <f>IF(P966&lt;=84,"DEFICIENTE",IF(P966&lt;=89,"REGULAR",IF(P966&lt;=94,"BUENO","MUY BUENO")))</f>
        <v>DEFICIENTE</v>
      </c>
      <c r="R966" s="405"/>
      <c r="S966" s="405"/>
      <c r="T966" s="405"/>
      <c r="U966" s="405"/>
      <c r="V966" s="13"/>
    </row>
    <row r="967" spans="1:22" ht="36" x14ac:dyDescent="0.25">
      <c r="A967" s="441"/>
      <c r="B967" s="442"/>
      <c r="C967" s="484"/>
      <c r="D967" s="492"/>
      <c r="E967" s="236" t="s">
        <v>237</v>
      </c>
      <c r="F967" s="235" t="s">
        <v>238</v>
      </c>
      <c r="G967" s="205" t="s">
        <v>17</v>
      </c>
      <c r="H967" s="493"/>
      <c r="I967" s="443"/>
      <c r="J967" s="239">
        <v>1</v>
      </c>
      <c r="K967" s="279"/>
      <c r="L967" s="279"/>
      <c r="M967" s="250">
        <v>0</v>
      </c>
      <c r="N967" s="280"/>
      <c r="O967" s="280"/>
      <c r="P967" s="165">
        <f>ROUND(((M967/J967)*100),0)</f>
        <v>0</v>
      </c>
      <c r="Q967" s="164" t="str">
        <f>IF(P967&lt;=84,"DEFICIENTE",IF(P967&lt;=89,"REGULAR",IF(P967&lt;=94,"BUENO","MUY BUENO")))</f>
        <v>DEFICIENTE</v>
      </c>
      <c r="R967" s="406"/>
      <c r="S967" s="406"/>
      <c r="T967" s="406"/>
      <c r="U967" s="406"/>
      <c r="V967" s="13"/>
    </row>
    <row r="968" spans="1:22" ht="18.75" x14ac:dyDescent="0.25">
      <c r="A968" s="436" t="s">
        <v>243</v>
      </c>
      <c r="B968" s="437"/>
      <c r="C968" s="437"/>
      <c r="D968" s="437"/>
      <c r="E968" s="437"/>
      <c r="F968" s="437"/>
      <c r="G968" s="437"/>
      <c r="H968" s="437"/>
      <c r="I968" s="437"/>
      <c r="J968" s="437"/>
      <c r="K968" s="437"/>
      <c r="L968" s="437"/>
      <c r="M968" s="437"/>
      <c r="N968" s="437"/>
      <c r="O968" s="437"/>
      <c r="P968" s="437"/>
      <c r="Q968" s="437"/>
      <c r="R968" s="437"/>
      <c r="S968" s="437"/>
      <c r="T968" s="437"/>
      <c r="U968" s="438"/>
      <c r="V968" s="13"/>
    </row>
    <row r="969" spans="1:22" x14ac:dyDescent="0.25">
      <c r="A969" s="210" t="s">
        <v>91</v>
      </c>
      <c r="B969" s="207"/>
      <c r="C969" s="207"/>
      <c r="D969" s="207"/>
      <c r="E969" s="207"/>
      <c r="F969" s="207"/>
      <c r="G969" s="207"/>
      <c r="H969" s="207"/>
      <c r="I969" s="207"/>
      <c r="J969" s="207"/>
      <c r="K969" s="207"/>
      <c r="L969" s="207"/>
      <c r="M969" s="207"/>
      <c r="N969" s="207"/>
      <c r="O969" s="207"/>
      <c r="P969" s="207"/>
      <c r="Q969" s="207"/>
      <c r="R969" s="208"/>
      <c r="S969" s="208"/>
      <c r="T969" s="209"/>
      <c r="U969" s="208"/>
      <c r="V969" s="13"/>
    </row>
    <row r="970" spans="1:22" ht="24" x14ac:dyDescent="0.25">
      <c r="A970" s="455" t="s">
        <v>12</v>
      </c>
      <c r="B970" s="456" t="s">
        <v>92</v>
      </c>
      <c r="C970" s="457" t="s">
        <v>150</v>
      </c>
      <c r="D970" s="458" t="s">
        <v>93</v>
      </c>
      <c r="E970" s="161" t="s">
        <v>151</v>
      </c>
      <c r="F970" s="162" t="s">
        <v>152</v>
      </c>
      <c r="G970" s="163" t="s">
        <v>153</v>
      </c>
      <c r="H970" s="459" t="s">
        <v>94</v>
      </c>
      <c r="I970" s="460" t="s">
        <v>95</v>
      </c>
      <c r="J970" s="240">
        <v>40</v>
      </c>
      <c r="K970" s="240"/>
      <c r="L970" s="240"/>
      <c r="M970" s="250">
        <v>40</v>
      </c>
      <c r="N970" s="280"/>
      <c r="O970" s="280"/>
      <c r="P970" s="165">
        <f>ROUND(((M970/J970)*100),0)</f>
        <v>100</v>
      </c>
      <c r="Q970" s="164" t="str">
        <f>IF(P970&lt;=84,"DEFICIENTE",IF(P970&lt;=89,"REGULAR",IF(P970&lt;=94,"BUENO","MUY BUENO")))</f>
        <v>MUY BUENO</v>
      </c>
      <c r="R970" s="407">
        <f>J970</f>
        <v>40</v>
      </c>
      <c r="S970" s="410">
        <f>M970</f>
        <v>40</v>
      </c>
      <c r="T970" s="410">
        <f>ROUND(((S970/R970)*100),0)</f>
        <v>100</v>
      </c>
      <c r="U970" s="410" t="str">
        <f>IF(T970&lt;=84,"DEFICIENTE",IF(T970&lt;=89,"REGULAR",IF(T970&lt;=94,"BUENO","MUY BUENO")))</f>
        <v>MUY BUENO</v>
      </c>
      <c r="V970" s="13"/>
    </row>
    <row r="971" spans="1:22" ht="48" x14ac:dyDescent="0.25">
      <c r="A971" s="455"/>
      <c r="B971" s="456"/>
      <c r="C971" s="457"/>
      <c r="D971" s="458"/>
      <c r="E971" s="166" t="s">
        <v>154</v>
      </c>
      <c r="F971" s="167" t="s">
        <v>142</v>
      </c>
      <c r="G971" s="168" t="s">
        <v>153</v>
      </c>
      <c r="H971" s="459"/>
      <c r="I971" s="460"/>
      <c r="J971" s="239"/>
      <c r="K971" s="279"/>
      <c r="L971" s="279"/>
      <c r="M971" s="253"/>
      <c r="N971" s="253"/>
      <c r="O971" s="253"/>
      <c r="P971" s="171"/>
      <c r="Q971" s="170"/>
      <c r="R971" s="408"/>
      <c r="S971" s="411"/>
      <c r="T971" s="411"/>
      <c r="U971" s="411"/>
      <c r="V971" s="13"/>
    </row>
    <row r="972" spans="1:22" ht="48" x14ac:dyDescent="0.25">
      <c r="A972" s="455"/>
      <c r="B972" s="456"/>
      <c r="C972" s="481" t="s">
        <v>155</v>
      </c>
      <c r="D972" s="489" t="s">
        <v>96</v>
      </c>
      <c r="E972" s="172" t="s">
        <v>143</v>
      </c>
      <c r="F972" s="173" t="s">
        <v>144</v>
      </c>
      <c r="G972" s="174" t="s">
        <v>145</v>
      </c>
      <c r="H972" s="482" t="s">
        <v>94</v>
      </c>
      <c r="I972" s="460"/>
      <c r="J972" s="239"/>
      <c r="K972" s="279"/>
      <c r="L972" s="279"/>
      <c r="M972" s="253"/>
      <c r="N972" s="253"/>
      <c r="O972" s="253"/>
      <c r="P972" s="171"/>
      <c r="Q972" s="170"/>
      <c r="R972" s="408"/>
      <c r="S972" s="411"/>
      <c r="T972" s="411"/>
      <c r="U972" s="411"/>
      <c r="V972" s="13"/>
    </row>
    <row r="973" spans="1:22" ht="36" x14ac:dyDescent="0.25">
      <c r="A973" s="455"/>
      <c r="B973" s="456"/>
      <c r="C973" s="481"/>
      <c r="D973" s="489"/>
      <c r="E973" s="172" t="s">
        <v>146</v>
      </c>
      <c r="F973" s="173" t="s">
        <v>147</v>
      </c>
      <c r="G973" s="174" t="s">
        <v>145</v>
      </c>
      <c r="H973" s="482"/>
      <c r="I973" s="460"/>
      <c r="J973" s="239"/>
      <c r="K973" s="279"/>
      <c r="L973" s="279"/>
      <c r="M973" s="253"/>
      <c r="N973" s="253"/>
      <c r="O973" s="253"/>
      <c r="P973" s="171"/>
      <c r="Q973" s="170"/>
      <c r="R973" s="408"/>
      <c r="S973" s="411"/>
      <c r="T973" s="411"/>
      <c r="U973" s="411"/>
      <c r="V973" s="13"/>
    </row>
    <row r="974" spans="1:22" ht="48" x14ac:dyDescent="0.25">
      <c r="A974" s="455"/>
      <c r="B974" s="456"/>
      <c r="C974" s="481"/>
      <c r="D974" s="489"/>
      <c r="E974" s="175" t="s">
        <v>148</v>
      </c>
      <c r="F974" s="176" t="s">
        <v>149</v>
      </c>
      <c r="G974" s="163" t="s">
        <v>145</v>
      </c>
      <c r="H974" s="482"/>
      <c r="I974" s="460"/>
      <c r="J974" s="239">
        <v>6</v>
      </c>
      <c r="K974" s="279"/>
      <c r="L974" s="279"/>
      <c r="M974" s="250">
        <v>3</v>
      </c>
      <c r="N974" s="280"/>
      <c r="O974" s="280"/>
      <c r="P974" s="165">
        <f>ROUND(((M974/J974)*100),0)</f>
        <v>50</v>
      </c>
      <c r="Q974" s="164" t="str">
        <f>IF(P974&lt;=84,"DEFICIENTE",IF(P974&lt;=89,"REGULAR",IF(P974&lt;=94,"BUENO","MUY BUENO")))</f>
        <v>DEFICIENTE</v>
      </c>
      <c r="R974" s="409"/>
      <c r="S974" s="412"/>
      <c r="T974" s="412"/>
      <c r="U974" s="412"/>
      <c r="V974" s="13"/>
    </row>
    <row r="975" spans="1:22" ht="24" x14ac:dyDescent="0.25">
      <c r="A975" s="483" t="s">
        <v>14</v>
      </c>
      <c r="B975" s="456" t="s">
        <v>156</v>
      </c>
      <c r="C975" s="484" t="s">
        <v>157</v>
      </c>
      <c r="D975" s="458" t="s">
        <v>158</v>
      </c>
      <c r="E975" s="175" t="s">
        <v>159</v>
      </c>
      <c r="F975" s="177" t="s">
        <v>160</v>
      </c>
      <c r="G975" s="163" t="s">
        <v>161</v>
      </c>
      <c r="H975" s="459" t="s">
        <v>97</v>
      </c>
      <c r="I975" s="485" t="s">
        <v>98</v>
      </c>
      <c r="J975" s="433">
        <v>0</v>
      </c>
      <c r="K975" s="279"/>
      <c r="L975" s="279"/>
      <c r="M975" s="418">
        <v>0</v>
      </c>
      <c r="N975" s="528"/>
      <c r="O975" s="528"/>
      <c r="P975" s="434" t="e">
        <f>ROUND(((M975/J975)*100),0)</f>
        <v>#DIV/0!</v>
      </c>
      <c r="Q975" s="422" t="e">
        <f t="shared" ref="Q975" si="198">IF(P975&lt;=84,"DEFICIENTE",IF(P975&lt;=89,"REGULAR",IF(P975&lt;=94,"BUENO","MUY BUENO")))</f>
        <v>#DIV/0!</v>
      </c>
      <c r="R975" s="398">
        <f>J975</f>
        <v>0</v>
      </c>
      <c r="S975" s="398">
        <f>M975</f>
        <v>0</v>
      </c>
      <c r="T975" s="400" t="e">
        <f>ROUND(((S975/R975)*100),0)</f>
        <v>#DIV/0!</v>
      </c>
      <c r="U975" s="400" t="e">
        <f>IF(T975&lt;=84,"DEFICIENTE",IF(T975&lt;=89,"REGULAR",IF(T975&lt;=94,"BUENO","MUY BUENO")))</f>
        <v>#DIV/0!</v>
      </c>
      <c r="V975" s="13"/>
    </row>
    <row r="976" spans="1:22" ht="36" x14ac:dyDescent="0.25">
      <c r="A976" s="483"/>
      <c r="B976" s="456"/>
      <c r="C976" s="484"/>
      <c r="D976" s="458"/>
      <c r="E976" s="175" t="s">
        <v>162</v>
      </c>
      <c r="F976" s="177" t="s">
        <v>163</v>
      </c>
      <c r="G976" s="163" t="s">
        <v>164</v>
      </c>
      <c r="H976" s="459"/>
      <c r="I976" s="485"/>
      <c r="J976" s="433"/>
      <c r="K976" s="279"/>
      <c r="L976" s="279"/>
      <c r="M976" s="418"/>
      <c r="N976" s="531"/>
      <c r="O976" s="531"/>
      <c r="P976" s="435"/>
      <c r="Q976" s="422"/>
      <c r="R976" s="403"/>
      <c r="S976" s="403"/>
      <c r="T976" s="402"/>
      <c r="U976" s="402"/>
      <c r="V976" s="13"/>
    </row>
    <row r="977" spans="1:22" ht="36" x14ac:dyDescent="0.25">
      <c r="A977" s="483"/>
      <c r="B977" s="456"/>
      <c r="C977" s="484"/>
      <c r="D977" s="458"/>
      <c r="E977" s="175" t="s">
        <v>165</v>
      </c>
      <c r="F977" s="177" t="s">
        <v>166</v>
      </c>
      <c r="G977" s="163" t="s">
        <v>167</v>
      </c>
      <c r="H977" s="459"/>
      <c r="I977" s="485"/>
      <c r="J977" s="433"/>
      <c r="K977" s="279"/>
      <c r="L977" s="279"/>
      <c r="M977" s="418"/>
      <c r="N977" s="531"/>
      <c r="O977" s="531"/>
      <c r="P977" s="435"/>
      <c r="Q977" s="422"/>
      <c r="R977" s="403"/>
      <c r="S977" s="403"/>
      <c r="T977" s="402"/>
      <c r="U977" s="402"/>
      <c r="V977" s="13"/>
    </row>
    <row r="978" spans="1:22" ht="36" x14ac:dyDescent="0.25">
      <c r="A978" s="483"/>
      <c r="B978" s="456"/>
      <c r="C978" s="481" t="s">
        <v>168</v>
      </c>
      <c r="D978" s="477" t="s">
        <v>169</v>
      </c>
      <c r="E978" s="175" t="s">
        <v>170</v>
      </c>
      <c r="F978" s="177" t="s">
        <v>171</v>
      </c>
      <c r="G978" s="163" t="s">
        <v>172</v>
      </c>
      <c r="H978" s="482" t="s">
        <v>173</v>
      </c>
      <c r="I978" s="485"/>
      <c r="J978" s="433">
        <v>32</v>
      </c>
      <c r="K978" s="279"/>
      <c r="L978" s="279"/>
      <c r="M978" s="418">
        <v>2</v>
      </c>
      <c r="N978" s="280"/>
      <c r="O978" s="280"/>
      <c r="P978" s="421">
        <f>ROUND(((M978/J978)*100),0)</f>
        <v>6</v>
      </c>
      <c r="Q978" s="422" t="str">
        <f>IF(P978&lt;=84,"DEFICIENTE",IF(P978&lt;=89,"REGULAR",IF(P978&lt;=94,"BUENO","MUY BUENO")))</f>
        <v>DEFICIENTE</v>
      </c>
      <c r="R978" s="403"/>
      <c r="S978" s="403"/>
      <c r="T978" s="402"/>
      <c r="U978" s="402"/>
      <c r="V978" s="13"/>
    </row>
    <row r="979" spans="1:22" ht="48" x14ac:dyDescent="0.25">
      <c r="A979" s="483"/>
      <c r="B979" s="456"/>
      <c r="C979" s="481"/>
      <c r="D979" s="477"/>
      <c r="E979" s="175" t="s">
        <v>174</v>
      </c>
      <c r="F979" s="177" t="s">
        <v>175</v>
      </c>
      <c r="G979" s="163" t="s">
        <v>176</v>
      </c>
      <c r="H979" s="482"/>
      <c r="I979" s="485"/>
      <c r="J979" s="433"/>
      <c r="K979" s="279"/>
      <c r="L979" s="279"/>
      <c r="M979" s="418"/>
      <c r="N979" s="280"/>
      <c r="O979" s="280"/>
      <c r="P979" s="421"/>
      <c r="Q979" s="422"/>
      <c r="R979" s="403"/>
      <c r="S979" s="403"/>
      <c r="T979" s="402"/>
      <c r="U979" s="402"/>
      <c r="V979" s="13"/>
    </row>
    <row r="980" spans="1:22" ht="60" x14ac:dyDescent="0.25">
      <c r="A980" s="483"/>
      <c r="B980" s="456"/>
      <c r="C980" s="457" t="s">
        <v>177</v>
      </c>
      <c r="D980" s="480" t="s">
        <v>178</v>
      </c>
      <c r="E980" s="175" t="s">
        <v>179</v>
      </c>
      <c r="F980" s="177" t="s">
        <v>180</v>
      </c>
      <c r="G980" s="163" t="s">
        <v>176</v>
      </c>
      <c r="H980" s="459" t="s">
        <v>181</v>
      </c>
      <c r="I980" s="485"/>
      <c r="J980" s="433">
        <v>0</v>
      </c>
      <c r="K980" s="279"/>
      <c r="L980" s="279"/>
      <c r="M980" s="418">
        <v>0</v>
      </c>
      <c r="N980" s="280"/>
      <c r="O980" s="280"/>
      <c r="P980" s="421" t="e">
        <f>ROUND(((M980/J980)*100),0)</f>
        <v>#DIV/0!</v>
      </c>
      <c r="Q980" s="422" t="e">
        <f t="shared" ref="Q980" si="199">IF(P980&lt;=84,"DEFICIENTE",IF(P980&lt;=89,"REGULAR",IF(P980&lt;=94,"BUENO","MUY BUENO")))</f>
        <v>#DIV/0!</v>
      </c>
      <c r="R980" s="403"/>
      <c r="S980" s="403"/>
      <c r="T980" s="402"/>
      <c r="U980" s="402"/>
      <c r="V980" s="13"/>
    </row>
    <row r="981" spans="1:22" ht="36" x14ac:dyDescent="0.25">
      <c r="A981" s="483"/>
      <c r="B981" s="456"/>
      <c r="C981" s="457"/>
      <c r="D981" s="480"/>
      <c r="E981" s="175" t="s">
        <v>182</v>
      </c>
      <c r="F981" s="177" t="s">
        <v>183</v>
      </c>
      <c r="G981" s="163" t="s">
        <v>184</v>
      </c>
      <c r="H981" s="459"/>
      <c r="I981" s="485"/>
      <c r="J981" s="433"/>
      <c r="K981" s="279"/>
      <c r="L981" s="279"/>
      <c r="M981" s="418"/>
      <c r="N981" s="280"/>
      <c r="O981" s="280"/>
      <c r="P981" s="421"/>
      <c r="Q981" s="422"/>
      <c r="R981" s="399"/>
      <c r="S981" s="399"/>
      <c r="T981" s="401"/>
      <c r="U981" s="401"/>
      <c r="V981" s="13"/>
    </row>
    <row r="982" spans="1:22" ht="60" x14ac:dyDescent="0.25">
      <c r="A982" s="483" t="s">
        <v>15</v>
      </c>
      <c r="B982" s="475" t="s">
        <v>185</v>
      </c>
      <c r="C982" s="476" t="s">
        <v>186</v>
      </c>
      <c r="D982" s="477" t="s">
        <v>187</v>
      </c>
      <c r="E982" s="175" t="s">
        <v>188</v>
      </c>
      <c r="F982" s="178" t="s">
        <v>189</v>
      </c>
      <c r="G982" s="163" t="s">
        <v>190</v>
      </c>
      <c r="H982" s="478" t="s">
        <v>191</v>
      </c>
      <c r="I982" s="479" t="s">
        <v>99</v>
      </c>
      <c r="J982" s="433">
        <v>0</v>
      </c>
      <c r="K982" s="279"/>
      <c r="L982" s="279"/>
      <c r="M982" s="418">
        <v>0</v>
      </c>
      <c r="N982" s="280"/>
      <c r="O982" s="280"/>
      <c r="P982" s="421" t="e">
        <f>ROUND(((M982/J982)*100),0)</f>
        <v>#DIV/0!</v>
      </c>
      <c r="Q982" s="422" t="e">
        <f t="shared" ref="Q982" si="200">IF(P982&lt;=84,"DEFICIENTE",IF(P982&lt;=89,"REGULAR",IF(P982&lt;=94,"BUENO","MUY BUENO")))</f>
        <v>#DIV/0!</v>
      </c>
      <c r="R982" s="400">
        <f>J982</f>
        <v>0</v>
      </c>
      <c r="S982" s="400">
        <f>M982</f>
        <v>0</v>
      </c>
      <c r="T982" s="398" t="e">
        <f>ROUND(((S982/R982)*100),0)</f>
        <v>#DIV/0!</v>
      </c>
      <c r="U982" s="398" t="e">
        <f>IF(T982&lt;=84,"DEFICIENTE",IF(T982&lt;=89,"REGULAR",IF(T982&lt;=94,"BUENO","MUY BUENO")))</f>
        <v>#DIV/0!</v>
      </c>
      <c r="V982" s="13"/>
    </row>
    <row r="983" spans="1:22" ht="36" x14ac:dyDescent="0.25">
      <c r="A983" s="483"/>
      <c r="B983" s="475"/>
      <c r="C983" s="476"/>
      <c r="D983" s="477"/>
      <c r="E983" s="175" t="s">
        <v>192</v>
      </c>
      <c r="F983" s="178" t="s">
        <v>193</v>
      </c>
      <c r="G983" s="163" t="s">
        <v>194</v>
      </c>
      <c r="H983" s="478"/>
      <c r="I983" s="479"/>
      <c r="J983" s="433"/>
      <c r="K983" s="279"/>
      <c r="L983" s="279"/>
      <c r="M983" s="418"/>
      <c r="N983" s="280"/>
      <c r="O983" s="280"/>
      <c r="P983" s="421"/>
      <c r="Q983" s="422"/>
      <c r="R983" s="401"/>
      <c r="S983" s="401"/>
      <c r="T983" s="399"/>
      <c r="U983" s="399"/>
      <c r="V983" s="13"/>
    </row>
    <row r="984" spans="1:22" ht="60" x14ac:dyDescent="0.25">
      <c r="A984" s="483" t="s">
        <v>16</v>
      </c>
      <c r="B984" s="486" t="s">
        <v>195</v>
      </c>
      <c r="C984" s="179" t="s">
        <v>196</v>
      </c>
      <c r="D984" s="180" t="s">
        <v>197</v>
      </c>
      <c r="E984" s="175" t="s">
        <v>198</v>
      </c>
      <c r="F984" s="178" t="s">
        <v>199</v>
      </c>
      <c r="G984" s="181" t="s">
        <v>200</v>
      </c>
      <c r="H984" s="182" t="s">
        <v>100</v>
      </c>
      <c r="I984" s="485" t="s">
        <v>95</v>
      </c>
      <c r="J984" s="239">
        <v>2</v>
      </c>
      <c r="K984" s="279"/>
      <c r="L984" s="279"/>
      <c r="M984" s="250">
        <v>0</v>
      </c>
      <c r="N984" s="280"/>
      <c r="O984" s="280"/>
      <c r="P984" s="213">
        <f>ROUND(((M984/J984)*100),0)</f>
        <v>0</v>
      </c>
      <c r="Q984" s="164" t="str">
        <f t="shared" ref="Q984:Q987" si="201">IF(P984&lt;=84,"DEFICIENTE",IF(P984&lt;=89,"REGULAR",IF(P984&lt;=94,"BUENO","MUY BUENO")))</f>
        <v>DEFICIENTE</v>
      </c>
      <c r="R984" s="398">
        <f>(J984+J985+J986)*40</f>
        <v>160</v>
      </c>
      <c r="S984" s="398">
        <f>(M984+M985+M986)*40</f>
        <v>0</v>
      </c>
      <c r="T984" s="398">
        <f>ROUND(((S984/R984)*100),0)</f>
        <v>0</v>
      </c>
      <c r="U984" s="398" t="str">
        <f>IF(T984&lt;=84,"DEFICIENTE",IF(T984&lt;=89,"REGULAR",IF(T984&lt;=94,"BUENO","MUY BUENO")))</f>
        <v>DEFICIENTE</v>
      </c>
      <c r="V984" s="13"/>
    </row>
    <row r="985" spans="1:22" ht="84" customHeight="1" x14ac:dyDescent="0.25">
      <c r="A985" s="483"/>
      <c r="B985" s="486"/>
      <c r="C985" s="183" t="s">
        <v>201</v>
      </c>
      <c r="D985" s="184" t="s">
        <v>202</v>
      </c>
      <c r="E985" s="175" t="s">
        <v>203</v>
      </c>
      <c r="F985" s="178" t="s">
        <v>204</v>
      </c>
      <c r="G985" s="181" t="s">
        <v>205</v>
      </c>
      <c r="H985" s="185" t="s">
        <v>101</v>
      </c>
      <c r="I985" s="485"/>
      <c r="J985" s="239">
        <v>1</v>
      </c>
      <c r="K985" s="279"/>
      <c r="L985" s="279"/>
      <c r="M985" s="250">
        <v>0</v>
      </c>
      <c r="N985" s="280"/>
      <c r="O985" s="280"/>
      <c r="P985" s="213">
        <f>ROUND(((M985/J985)*100),0)</f>
        <v>0</v>
      </c>
      <c r="Q985" s="164" t="str">
        <f t="shared" si="201"/>
        <v>DEFICIENTE</v>
      </c>
      <c r="R985" s="403"/>
      <c r="S985" s="403"/>
      <c r="T985" s="403"/>
      <c r="U985" s="403"/>
      <c r="V985" s="13"/>
    </row>
    <row r="986" spans="1:22" ht="96" customHeight="1" x14ac:dyDescent="0.25">
      <c r="A986" s="483"/>
      <c r="B986" s="486"/>
      <c r="C986" s="179" t="s">
        <v>206</v>
      </c>
      <c r="D986" s="180" t="s">
        <v>207</v>
      </c>
      <c r="E986" s="175" t="s">
        <v>208</v>
      </c>
      <c r="F986" s="178" t="s">
        <v>209</v>
      </c>
      <c r="G986" s="181" t="s">
        <v>210</v>
      </c>
      <c r="H986" s="186" t="s">
        <v>211</v>
      </c>
      <c r="I986" s="485"/>
      <c r="J986" s="239">
        <v>1</v>
      </c>
      <c r="K986" s="279"/>
      <c r="L986" s="279"/>
      <c r="M986" s="250">
        <v>0</v>
      </c>
      <c r="N986" s="280"/>
      <c r="O986" s="280"/>
      <c r="P986" s="213">
        <f>ROUND(((M986/J986)*100),0)</f>
        <v>0</v>
      </c>
      <c r="Q986" s="164" t="str">
        <f t="shared" si="201"/>
        <v>DEFICIENTE</v>
      </c>
      <c r="R986" s="399"/>
      <c r="S986" s="399"/>
      <c r="T986" s="399"/>
      <c r="U986" s="399"/>
      <c r="V986" s="13"/>
    </row>
    <row r="987" spans="1:22" ht="36" x14ac:dyDescent="0.25">
      <c r="A987" s="483" t="s">
        <v>102</v>
      </c>
      <c r="B987" s="486" t="s">
        <v>212</v>
      </c>
      <c r="C987" s="476" t="s">
        <v>213</v>
      </c>
      <c r="D987" s="477" t="s">
        <v>214</v>
      </c>
      <c r="E987" s="175" t="s">
        <v>215</v>
      </c>
      <c r="F987" s="178" t="s">
        <v>216</v>
      </c>
      <c r="G987" s="163" t="s">
        <v>217</v>
      </c>
      <c r="H987" s="487" t="s">
        <v>103</v>
      </c>
      <c r="I987" s="488" t="s">
        <v>104</v>
      </c>
      <c r="J987" s="416">
        <v>1</v>
      </c>
      <c r="K987" s="273"/>
      <c r="L987" s="273"/>
      <c r="M987" s="418">
        <v>1</v>
      </c>
      <c r="N987" s="280"/>
      <c r="O987" s="280"/>
      <c r="P987" s="421">
        <f>ROUND(((M987/J987)*100),0)</f>
        <v>100</v>
      </c>
      <c r="Q987" s="422" t="str">
        <f t="shared" si="201"/>
        <v>MUY BUENO</v>
      </c>
      <c r="R987" s="404">
        <f>J987</f>
        <v>1</v>
      </c>
      <c r="S987" s="404">
        <f>M987</f>
        <v>1</v>
      </c>
      <c r="T987" s="404">
        <f>ROUND(((S987/R987)*100),0)</f>
        <v>100</v>
      </c>
      <c r="U987" s="404" t="str">
        <f>IF(T987&lt;=84,"DEFICIENTE",IF(T987&lt;=89,"REGULAR",IF(T987&lt;=94,"BUENO","MUY BUENO")))</f>
        <v>MUY BUENO</v>
      </c>
      <c r="V987" s="13"/>
    </row>
    <row r="988" spans="1:22" ht="36" x14ac:dyDescent="0.25">
      <c r="A988" s="483"/>
      <c r="B988" s="486"/>
      <c r="C988" s="476"/>
      <c r="D988" s="477"/>
      <c r="E988" s="175" t="s">
        <v>218</v>
      </c>
      <c r="F988" s="178" t="s">
        <v>219</v>
      </c>
      <c r="G988" s="163" t="s">
        <v>220</v>
      </c>
      <c r="H988" s="487"/>
      <c r="I988" s="488"/>
      <c r="J988" s="417"/>
      <c r="K988" s="275"/>
      <c r="L988" s="275"/>
      <c r="M988" s="418"/>
      <c r="N988" s="280"/>
      <c r="O988" s="280"/>
      <c r="P988" s="421"/>
      <c r="Q988" s="422"/>
      <c r="R988" s="405"/>
      <c r="S988" s="405"/>
      <c r="T988" s="405"/>
      <c r="U988" s="405"/>
      <c r="V988" s="13"/>
    </row>
    <row r="989" spans="1:22" ht="76.5" x14ac:dyDescent="0.25">
      <c r="A989" s="483"/>
      <c r="B989" s="486"/>
      <c r="C989" s="179" t="s">
        <v>221</v>
      </c>
      <c r="D989" s="180" t="s">
        <v>222</v>
      </c>
      <c r="E989" s="187" t="s">
        <v>223</v>
      </c>
      <c r="F989" s="178" t="s">
        <v>224</v>
      </c>
      <c r="G989" s="181" t="s">
        <v>225</v>
      </c>
      <c r="H989" s="188" t="s">
        <v>105</v>
      </c>
      <c r="I989" s="488"/>
      <c r="J989" s="239">
        <v>3</v>
      </c>
      <c r="K989" s="279"/>
      <c r="L989" s="279"/>
      <c r="M989" s="250">
        <v>2</v>
      </c>
      <c r="N989" s="280"/>
      <c r="O989" s="280"/>
      <c r="P989" s="213">
        <f>ROUND(((M989/J989)*100),0)</f>
        <v>67</v>
      </c>
      <c r="Q989" s="164" t="str">
        <f t="shared" ref="Q989" si="202">IF(P989&lt;=84,"DEFICIENTE",IF(P989&lt;=89,"REGULAR",IF(P989&lt;=94,"BUENO","MUY BUENO")))</f>
        <v>DEFICIENTE</v>
      </c>
      <c r="R989" s="406"/>
      <c r="S989" s="406"/>
      <c r="T989" s="406"/>
      <c r="U989" s="406"/>
      <c r="V989" s="13"/>
    </row>
    <row r="990" spans="1:22" ht="16.5" x14ac:dyDescent="0.25">
      <c r="A990" s="189" t="s">
        <v>106</v>
      </c>
      <c r="B990" s="190"/>
      <c r="C990" s="191"/>
      <c r="D990" s="192"/>
      <c r="E990" s="193"/>
      <c r="F990" s="194"/>
      <c r="G990" s="195"/>
      <c r="H990" s="195"/>
      <c r="I990" s="196"/>
      <c r="J990" s="169"/>
      <c r="K990" s="277"/>
      <c r="L990" s="277"/>
      <c r="M990" s="250"/>
      <c r="N990" s="280"/>
      <c r="O990" s="280"/>
      <c r="P990" s="165"/>
      <c r="Q990" s="164"/>
      <c r="R990" s="197"/>
      <c r="S990" s="197"/>
      <c r="T990" s="197"/>
      <c r="U990" s="197"/>
      <c r="V990" s="13"/>
    </row>
    <row r="991" spans="1:22" ht="28.5" x14ac:dyDescent="0.25">
      <c r="A991" s="441" t="s">
        <v>226</v>
      </c>
      <c r="B991" s="442" t="s">
        <v>107</v>
      </c>
      <c r="C991" s="198" t="s">
        <v>227</v>
      </c>
      <c r="D991" s="199" t="s">
        <v>108</v>
      </c>
      <c r="E991" s="200" t="s">
        <v>228</v>
      </c>
      <c r="F991" s="201" t="s">
        <v>229</v>
      </c>
      <c r="G991" s="202" t="s">
        <v>94</v>
      </c>
      <c r="H991" s="203" t="s">
        <v>94</v>
      </c>
      <c r="I991" s="443" t="s">
        <v>109</v>
      </c>
      <c r="J991" s="239">
        <v>377</v>
      </c>
      <c r="K991" s="279"/>
      <c r="L991" s="279"/>
      <c r="M991" s="250">
        <v>377</v>
      </c>
      <c r="N991" s="280"/>
      <c r="O991" s="280"/>
      <c r="P991" s="165">
        <f>ROUND(((M991/J991)*100),0)</f>
        <v>100</v>
      </c>
      <c r="Q991" s="164" t="str">
        <f>IF(P991&lt;=84,"DEFICIENTE",IF(P991&lt;=89,"REGULAR",IF(P991&lt;=94,"BUENO","MUY BUENO")))</f>
        <v>MUY BUENO</v>
      </c>
      <c r="R991" s="204">
        <f>J991</f>
        <v>377</v>
      </c>
      <c r="S991" s="204">
        <f>M991</f>
        <v>377</v>
      </c>
      <c r="T991" s="204">
        <f>ROUND(((S991/R991)*100),0)</f>
        <v>100</v>
      </c>
      <c r="U991" s="204" t="str">
        <f>IF(T991&lt;=84,"DEFICIENTE",IF(T991&lt;=89,"REGULAR",IF(T991&lt;=94,"BUENO","MUY BUENO")))</f>
        <v>MUY BUENO</v>
      </c>
      <c r="V991" s="13"/>
    </row>
    <row r="992" spans="1:22" x14ac:dyDescent="0.25">
      <c r="A992" s="441"/>
      <c r="B992" s="442"/>
      <c r="C992" s="484" t="s">
        <v>230</v>
      </c>
      <c r="D992" s="492" t="s">
        <v>110</v>
      </c>
      <c r="E992" s="236" t="s">
        <v>231</v>
      </c>
      <c r="F992" s="235" t="s">
        <v>232</v>
      </c>
      <c r="G992" s="205" t="s">
        <v>17</v>
      </c>
      <c r="H992" s="493" t="s">
        <v>111</v>
      </c>
      <c r="I992" s="443"/>
      <c r="J992" s="239">
        <v>1</v>
      </c>
      <c r="K992" s="279"/>
      <c r="L992" s="279"/>
      <c r="M992" s="250">
        <v>2</v>
      </c>
      <c r="N992" s="280"/>
      <c r="O992" s="280"/>
      <c r="P992" s="165">
        <f>ROUND(((M992/J992)*100),0)</f>
        <v>200</v>
      </c>
      <c r="Q992" s="164" t="str">
        <f>IF(P992&lt;=84,"DEFICIENTE",IF(P992&lt;=89,"REGULAR",IF(P992&lt;=94,"BUENO","MUY BUENO")))</f>
        <v>MUY BUENO</v>
      </c>
      <c r="R992" s="404">
        <f>J992</f>
        <v>1</v>
      </c>
      <c r="S992" s="404">
        <f>M992</f>
        <v>2</v>
      </c>
      <c r="T992" s="404">
        <f>ROUND(((S992/R992)*100),0)</f>
        <v>200</v>
      </c>
      <c r="U992" s="404" t="str">
        <f>IF(T992&lt;=84,"DEFICIENTE",IF(T992&lt;=89,"REGULAR",IF(T992&lt;=94,"BUENO","MUY BUENO")))</f>
        <v>MUY BUENO</v>
      </c>
      <c r="V992" s="13"/>
    </row>
    <row r="993" spans="1:24" ht="24" x14ac:dyDescent="0.25">
      <c r="A993" s="441"/>
      <c r="B993" s="442"/>
      <c r="C993" s="484"/>
      <c r="D993" s="492"/>
      <c r="E993" s="236" t="s">
        <v>233</v>
      </c>
      <c r="F993" s="235" t="s">
        <v>234</v>
      </c>
      <c r="G993" s="205" t="s">
        <v>17</v>
      </c>
      <c r="H993" s="493"/>
      <c r="I993" s="443"/>
      <c r="J993" s="239">
        <v>1</v>
      </c>
      <c r="K993" s="279"/>
      <c r="L993" s="279"/>
      <c r="M993" s="250">
        <v>2</v>
      </c>
      <c r="N993" s="280"/>
      <c r="O993" s="280"/>
      <c r="P993" s="165">
        <f>ROUND(((M993/J993)*100),0)</f>
        <v>200</v>
      </c>
      <c r="Q993" s="164" t="str">
        <f>IF(P993&lt;=84,"DEFICIENTE",IF(P993&lt;=89,"REGULAR",IF(P993&lt;=94,"BUENO","MUY BUENO")))</f>
        <v>MUY BUENO</v>
      </c>
      <c r="R993" s="405"/>
      <c r="S993" s="405"/>
      <c r="T993" s="405"/>
      <c r="U993" s="405"/>
      <c r="V993" s="13"/>
    </row>
    <row r="994" spans="1:24" ht="36" x14ac:dyDescent="0.25">
      <c r="A994" s="441"/>
      <c r="B994" s="442"/>
      <c r="C994" s="484"/>
      <c r="D994" s="492"/>
      <c r="E994" s="236" t="s">
        <v>235</v>
      </c>
      <c r="F994" s="235" t="s">
        <v>236</v>
      </c>
      <c r="G994" s="205" t="s">
        <v>17</v>
      </c>
      <c r="H994" s="493"/>
      <c r="I994" s="443"/>
      <c r="J994" s="239">
        <v>1</v>
      </c>
      <c r="K994" s="279"/>
      <c r="L994" s="279"/>
      <c r="M994" s="250">
        <v>2</v>
      </c>
      <c r="N994" s="280"/>
      <c r="O994" s="280"/>
      <c r="P994" s="165">
        <f>ROUND(((M994/J994)*100),0)</f>
        <v>200</v>
      </c>
      <c r="Q994" s="164" t="str">
        <f>IF(P994&lt;=84,"DEFICIENTE",IF(P994&lt;=89,"REGULAR",IF(P994&lt;=94,"BUENO","MUY BUENO")))</f>
        <v>MUY BUENO</v>
      </c>
      <c r="R994" s="405"/>
      <c r="S994" s="405"/>
      <c r="T994" s="405"/>
      <c r="U994" s="405"/>
      <c r="V994" s="13"/>
    </row>
    <row r="995" spans="1:24" ht="36" x14ac:dyDescent="0.25">
      <c r="A995" s="441"/>
      <c r="B995" s="442"/>
      <c r="C995" s="484"/>
      <c r="D995" s="492"/>
      <c r="E995" s="236" t="s">
        <v>237</v>
      </c>
      <c r="F995" s="235" t="s">
        <v>238</v>
      </c>
      <c r="G995" s="205" t="s">
        <v>17</v>
      </c>
      <c r="H995" s="493"/>
      <c r="I995" s="443"/>
      <c r="J995" s="239">
        <v>1</v>
      </c>
      <c r="K995" s="279"/>
      <c r="L995" s="279"/>
      <c r="M995" s="250">
        <v>1</v>
      </c>
      <c r="N995" s="280"/>
      <c r="O995" s="280"/>
      <c r="P995" s="165">
        <f>ROUND(((M995/J995)*100),0)</f>
        <v>100</v>
      </c>
      <c r="Q995" s="164" t="str">
        <f>IF(P995&lt;=84,"DEFICIENTE",IF(P995&lt;=89,"REGULAR",IF(P995&lt;=94,"BUENO","MUY BUENO")))</f>
        <v>MUY BUENO</v>
      </c>
      <c r="R995" s="406"/>
      <c r="S995" s="406"/>
      <c r="T995" s="406"/>
      <c r="U995" s="406"/>
      <c r="V995" s="13"/>
    </row>
    <row r="996" spans="1:24" ht="21" x14ac:dyDescent="0.25">
      <c r="A996" s="423" t="s">
        <v>311</v>
      </c>
      <c r="B996" s="424"/>
      <c r="C996" s="424"/>
      <c r="D996" s="424"/>
      <c r="E996" s="424"/>
      <c r="F996" s="424"/>
      <c r="G996" s="424"/>
      <c r="H996" s="424"/>
      <c r="I996" s="424"/>
      <c r="J996" s="424"/>
      <c r="K996" s="424"/>
      <c r="L996" s="424"/>
      <c r="M996" s="424"/>
      <c r="N996" s="424"/>
      <c r="O996" s="424"/>
      <c r="P996" s="424"/>
      <c r="Q996" s="424"/>
      <c r="R996" s="424"/>
      <c r="S996" s="424"/>
      <c r="T996" s="424"/>
      <c r="U996" s="425"/>
      <c r="V996" s="13"/>
    </row>
    <row r="997" spans="1:24" x14ac:dyDescent="0.25">
      <c r="A997" s="210" t="s">
        <v>91</v>
      </c>
      <c r="B997" s="207"/>
      <c r="C997" s="207"/>
      <c r="D997" s="207"/>
      <c r="E997" s="207"/>
      <c r="F997" s="207"/>
      <c r="G997" s="207"/>
      <c r="H997" s="207"/>
      <c r="I997" s="207"/>
      <c r="J997" s="207"/>
      <c r="K997" s="207"/>
      <c r="L997" s="207"/>
      <c r="M997" s="207"/>
      <c r="N997" s="207"/>
      <c r="O997" s="207"/>
      <c r="P997" s="207"/>
      <c r="Q997" s="207"/>
      <c r="R997" s="208"/>
      <c r="S997" s="208"/>
      <c r="T997" s="209"/>
      <c r="U997" s="208"/>
      <c r="V997" s="13"/>
    </row>
    <row r="998" spans="1:24" ht="24" x14ac:dyDescent="0.25">
      <c r="A998" s="455" t="s">
        <v>12</v>
      </c>
      <c r="B998" s="456" t="s">
        <v>92</v>
      </c>
      <c r="C998" s="457" t="s">
        <v>150</v>
      </c>
      <c r="D998" s="458" t="s">
        <v>93</v>
      </c>
      <c r="E998" s="161" t="s">
        <v>151</v>
      </c>
      <c r="F998" s="162" t="s">
        <v>152</v>
      </c>
      <c r="G998" s="163" t="s">
        <v>153</v>
      </c>
      <c r="H998" s="459" t="s">
        <v>94</v>
      </c>
      <c r="I998" s="460" t="s">
        <v>95</v>
      </c>
      <c r="J998" s="262">
        <f>SUM(J18+J46+J74+J102+J130+J158+J186+J214+J242+J270+J298+J326+J354+J382+J410+J438+J466+J494+J522+J550+J578+J606+J634+J662+J690+J718+J746+J774+J802+J830+J858+J886+J914+J942+J970)+102</f>
        <v>1836</v>
      </c>
      <c r="K998" s="296"/>
      <c r="L998" s="296"/>
      <c r="M998" s="263">
        <f>SUM(M18+M46+M74+M102+M130+M158+M186+M214+M242+M270+M298+M326+M354+M382+M410+M438+M466+M494+M522+M550+M578+M606+M634+M662+M690+M718+M746+M774+M802+M830+M858+M886+M914+M942+M970)-265</f>
        <v>1183</v>
      </c>
      <c r="N998" s="263"/>
      <c r="O998" s="263"/>
      <c r="P998" s="165">
        <f>ROUND(((M998/J998)*100),0)</f>
        <v>64</v>
      </c>
      <c r="Q998" s="164" t="str">
        <f>IF(P998&lt;=84,"DEFICIENTE",IF(P998&lt;=89,"REGULAR",IF(P998&lt;=94,"BUENO","MUY BUENO")))</f>
        <v>DEFICIENTE</v>
      </c>
      <c r="R998" s="430">
        <f>J1002</f>
        <v>191</v>
      </c>
      <c r="S998" s="430">
        <f>M1002</f>
        <v>98</v>
      </c>
      <c r="T998" s="410">
        <f>ROUND(((S998/R998)*100),0)</f>
        <v>51</v>
      </c>
      <c r="U998" s="410" t="str">
        <f>IF(T998&lt;=84,"DEFICIENTE",IF(T998&lt;=89,"REGULAR",IF(T998&lt;=94,"BUENO","MUY BUENO")))</f>
        <v>DEFICIENTE</v>
      </c>
      <c r="V998" s="13"/>
    </row>
    <row r="999" spans="1:24" ht="48" x14ac:dyDescent="0.25">
      <c r="A999" s="455"/>
      <c r="B999" s="456"/>
      <c r="C999" s="457"/>
      <c r="D999" s="458"/>
      <c r="E999" s="166" t="s">
        <v>154</v>
      </c>
      <c r="F999" s="167" t="s">
        <v>142</v>
      </c>
      <c r="G999" s="168" t="s">
        <v>153</v>
      </c>
      <c r="H999" s="459"/>
      <c r="I999" s="460"/>
      <c r="J999" s="264"/>
      <c r="K999" s="294"/>
      <c r="L999" s="294"/>
      <c r="M999" s="265"/>
      <c r="N999" s="265"/>
      <c r="O999" s="265"/>
      <c r="P999" s="171"/>
      <c r="Q999" s="170"/>
      <c r="R999" s="431"/>
      <c r="S999" s="431"/>
      <c r="T999" s="411"/>
      <c r="U999" s="411"/>
      <c r="V999" s="13"/>
      <c r="X999" t="s">
        <v>309</v>
      </c>
    </row>
    <row r="1000" spans="1:24" ht="48" x14ac:dyDescent="0.25">
      <c r="A1000" s="455"/>
      <c r="B1000" s="456"/>
      <c r="C1000" s="481" t="s">
        <v>155</v>
      </c>
      <c r="D1000" s="489" t="s">
        <v>96</v>
      </c>
      <c r="E1000" s="172" t="s">
        <v>143</v>
      </c>
      <c r="F1000" s="173" t="s">
        <v>144</v>
      </c>
      <c r="G1000" s="174" t="s">
        <v>145</v>
      </c>
      <c r="H1000" s="482" t="s">
        <v>94</v>
      </c>
      <c r="I1000" s="460"/>
      <c r="J1000" s="264"/>
      <c r="K1000" s="294"/>
      <c r="L1000" s="294"/>
      <c r="M1000" s="265"/>
      <c r="N1000" s="265"/>
      <c r="O1000" s="265"/>
      <c r="P1000" s="171"/>
      <c r="Q1000" s="170"/>
      <c r="R1000" s="431"/>
      <c r="S1000" s="431"/>
      <c r="T1000" s="411"/>
      <c r="U1000" s="411"/>
      <c r="V1000" s="13"/>
      <c r="X1000" t="s">
        <v>310</v>
      </c>
    </row>
    <row r="1001" spans="1:24" ht="36" x14ac:dyDescent="0.25">
      <c r="A1001" s="455"/>
      <c r="B1001" s="456"/>
      <c r="C1001" s="481"/>
      <c r="D1001" s="489"/>
      <c r="E1001" s="172" t="s">
        <v>146</v>
      </c>
      <c r="F1001" s="173" t="s">
        <v>147</v>
      </c>
      <c r="G1001" s="174" t="s">
        <v>145</v>
      </c>
      <c r="H1001" s="482"/>
      <c r="I1001" s="460"/>
      <c r="J1001" s="264"/>
      <c r="K1001" s="294"/>
      <c r="L1001" s="294"/>
      <c r="M1001" s="265"/>
      <c r="N1001" s="265"/>
      <c r="O1001" s="265"/>
      <c r="P1001" s="171"/>
      <c r="Q1001" s="170"/>
      <c r="R1001" s="431"/>
      <c r="S1001" s="431"/>
      <c r="T1001" s="411"/>
      <c r="U1001" s="411"/>
      <c r="V1001" s="13"/>
    </row>
    <row r="1002" spans="1:24" ht="48" x14ac:dyDescent="0.25">
      <c r="A1002" s="455"/>
      <c r="B1002" s="456"/>
      <c r="C1002" s="481"/>
      <c r="D1002" s="489"/>
      <c r="E1002" s="175" t="s">
        <v>148</v>
      </c>
      <c r="F1002" s="176" t="s">
        <v>149</v>
      </c>
      <c r="G1002" s="163" t="s">
        <v>145</v>
      </c>
      <c r="H1002" s="482"/>
      <c r="I1002" s="460"/>
      <c r="J1002" s="262">
        <f>SUM(J22+J50+J78+J106+J134+J162+J190+J218+J246+J274+J302+J330+J358+J386+J414+J442+J470+J498+J526+J554+J582+J610+J638+J666+J694+J722+J750+J778+J806+J834+J862+J890+J918+J946+J974)+2</f>
        <v>191</v>
      </c>
      <c r="K1002" s="296"/>
      <c r="L1002" s="296"/>
      <c r="M1002" s="263">
        <f>SUM(M22,M50,M78,M106,M134,M162,M190,M218,M246,M274,M302,M330,M358,M386,M414,M442,M470,M498,M526,M554,M582,M610,M638,M666,M694,M722,M750,M778,M806,M834,M862,M890,M918,M946,M974)-16</f>
        <v>98</v>
      </c>
      <c r="N1002" s="263"/>
      <c r="O1002" s="263"/>
      <c r="P1002" s="165">
        <f>ROUND(((M1002/J1002)*100),0)</f>
        <v>51</v>
      </c>
      <c r="Q1002" s="164" t="str">
        <f>IF(P1002&lt;=84,"DEFICIENTE",IF(P1002&lt;=89,"REGULAR",IF(P1002&lt;=94,"BUENO","MUY BUENO")))</f>
        <v>DEFICIENTE</v>
      </c>
      <c r="R1002" s="432"/>
      <c r="S1002" s="432"/>
      <c r="T1002" s="412"/>
      <c r="U1002" s="412"/>
      <c r="V1002" s="13"/>
    </row>
    <row r="1003" spans="1:24" ht="24" x14ac:dyDescent="0.25">
      <c r="A1003" s="483" t="s">
        <v>14</v>
      </c>
      <c r="B1003" s="456" t="s">
        <v>156</v>
      </c>
      <c r="C1003" s="484" t="s">
        <v>157</v>
      </c>
      <c r="D1003" s="458" t="s">
        <v>158</v>
      </c>
      <c r="E1003" s="175" t="s">
        <v>159</v>
      </c>
      <c r="F1003" s="177" t="s">
        <v>160</v>
      </c>
      <c r="G1003" s="163" t="s">
        <v>161</v>
      </c>
      <c r="H1003" s="459" t="s">
        <v>97</v>
      </c>
      <c r="I1003" s="485" t="s">
        <v>98</v>
      </c>
      <c r="J1003" s="419">
        <f>SUM(J23,J51,J79,J107,J135,J163,J191,J219,J247,J275,J303,J331,J359,J387,J415,J443,J471,J499,J527,J555,J583,J611,J639,J667,J695,J723,J751,J779,J807,J835,J863,J891,J919,J947,J975)+37</f>
        <v>149</v>
      </c>
      <c r="K1003" s="294"/>
      <c r="L1003" s="294"/>
      <c r="M1003" s="420">
        <f>SUM(M23,M51,M79,M107,M135,M163,M191,M219,M247,M275,M303,M331,M359,M387,M415,M443,M471,M499,M527,M555,M583,M611,M639,M667,M695,M723,M751,M779,M807,M835,M863,M891,M919,M947,M975)+2</f>
        <v>58</v>
      </c>
      <c r="N1003" s="536"/>
      <c r="O1003" s="536"/>
      <c r="P1003" s="434">
        <f>ROUND(((M1003/J1003)*100),0)</f>
        <v>39</v>
      </c>
      <c r="Q1003" s="422" t="str">
        <f t="shared" ref="Q1003" si="203">IF(P1003&lt;=84,"DEFICIENTE",IF(P1003&lt;=89,"REGULAR",IF(P1003&lt;=94,"BUENO","MUY BUENO")))</f>
        <v>DEFICIENTE</v>
      </c>
      <c r="R1003" s="413">
        <f>J1003</f>
        <v>149</v>
      </c>
      <c r="S1003" s="413">
        <f>M1003</f>
        <v>58</v>
      </c>
      <c r="T1003" s="398">
        <f>ROUND(((S1003/R1003)*100),0)</f>
        <v>39</v>
      </c>
      <c r="U1003" s="398" t="str">
        <f>IF(T1003&lt;=84,"DEFICIENTE",IF(T1003&lt;=89,"REGULAR",IF(T1003&lt;=94,"BUENO","MUY BUENO")))</f>
        <v>DEFICIENTE</v>
      </c>
      <c r="V1003" s="13"/>
    </row>
    <row r="1004" spans="1:24" ht="36" x14ac:dyDescent="0.25">
      <c r="A1004" s="483"/>
      <c r="B1004" s="456"/>
      <c r="C1004" s="484"/>
      <c r="D1004" s="458"/>
      <c r="E1004" s="175" t="s">
        <v>162</v>
      </c>
      <c r="F1004" s="177" t="s">
        <v>163</v>
      </c>
      <c r="G1004" s="163" t="s">
        <v>164</v>
      </c>
      <c r="H1004" s="459"/>
      <c r="I1004" s="485"/>
      <c r="J1004" s="419"/>
      <c r="K1004" s="294"/>
      <c r="L1004" s="294"/>
      <c r="M1004" s="420"/>
      <c r="N1004" s="537"/>
      <c r="O1004" s="537"/>
      <c r="P1004" s="435"/>
      <c r="Q1004" s="422"/>
      <c r="R1004" s="415"/>
      <c r="S1004" s="415"/>
      <c r="T1004" s="403"/>
      <c r="U1004" s="403"/>
      <c r="V1004" s="13"/>
    </row>
    <row r="1005" spans="1:24" ht="44.25" customHeight="1" x14ac:dyDescent="0.25">
      <c r="A1005" s="483"/>
      <c r="B1005" s="456"/>
      <c r="C1005" s="484"/>
      <c r="D1005" s="458"/>
      <c r="E1005" s="175" t="s">
        <v>165</v>
      </c>
      <c r="F1005" s="177" t="s">
        <v>166</v>
      </c>
      <c r="G1005" s="163" t="s">
        <v>167</v>
      </c>
      <c r="H1005" s="459"/>
      <c r="I1005" s="485"/>
      <c r="J1005" s="419"/>
      <c r="K1005" s="294"/>
      <c r="L1005" s="294"/>
      <c r="M1005" s="420"/>
      <c r="N1005" s="537"/>
      <c r="O1005" s="537"/>
      <c r="P1005" s="435"/>
      <c r="Q1005" s="422"/>
      <c r="R1005" s="415"/>
      <c r="S1005" s="415"/>
      <c r="T1005" s="403"/>
      <c r="U1005" s="403"/>
      <c r="V1005" s="13"/>
    </row>
    <row r="1006" spans="1:24" ht="36" x14ac:dyDescent="0.25">
      <c r="A1006" s="483"/>
      <c r="B1006" s="456"/>
      <c r="C1006" s="481" t="s">
        <v>168</v>
      </c>
      <c r="D1006" s="477" t="s">
        <v>169</v>
      </c>
      <c r="E1006" s="175" t="s">
        <v>170</v>
      </c>
      <c r="F1006" s="177" t="s">
        <v>171</v>
      </c>
      <c r="G1006" s="163" t="s">
        <v>172</v>
      </c>
      <c r="H1006" s="482" t="s">
        <v>173</v>
      </c>
      <c r="I1006" s="485"/>
      <c r="J1006" s="419">
        <f>SUM(J26,J54,J82,J110,J138,J166,J194,J222,J250,J278,J306,J334,J362,J390,J418,J446,J474,J502,J530,J558,J586,J614,J642,J670,J698,J726,J754,J782,J810,J838,J866,J894,J922,J950,J978)+101</f>
        <v>323</v>
      </c>
      <c r="K1006" s="294"/>
      <c r="L1006" s="294"/>
      <c r="M1006" s="420">
        <f>SUM(M26,M54,M82,M110,M138,M166,M194,M222,M250,M278,M306,M334,M362,M390,M418,M446,M474,M502,M530,M558,M586,M614,M642,M670,M698,M726,M754,M782,M810,M838,M866,M894,M922,M950,M978)+10</f>
        <v>31</v>
      </c>
      <c r="N1006" s="295"/>
      <c r="O1006" s="295"/>
      <c r="P1006" s="421">
        <f>ROUND(((M1006/J1006)*100),0)</f>
        <v>10</v>
      </c>
      <c r="Q1006" s="422" t="str">
        <f t="shared" ref="Q1006" si="204">IF(P1006&lt;=84,"DEFICIENTE",IF(P1006&lt;=89,"REGULAR",IF(P1006&lt;=94,"BUENO","MUY BUENO")))</f>
        <v>DEFICIENTE</v>
      </c>
      <c r="R1006" s="415"/>
      <c r="S1006" s="415"/>
      <c r="T1006" s="403"/>
      <c r="U1006" s="403"/>
      <c r="V1006" s="13"/>
    </row>
    <row r="1007" spans="1:24" ht="48" x14ac:dyDescent="0.25">
      <c r="A1007" s="483"/>
      <c r="B1007" s="456"/>
      <c r="C1007" s="481"/>
      <c r="D1007" s="477"/>
      <c r="E1007" s="175" t="s">
        <v>174</v>
      </c>
      <c r="F1007" s="177" t="s">
        <v>175</v>
      </c>
      <c r="G1007" s="163" t="s">
        <v>176</v>
      </c>
      <c r="H1007" s="482"/>
      <c r="I1007" s="485"/>
      <c r="J1007" s="419"/>
      <c r="K1007" s="294"/>
      <c r="L1007" s="294"/>
      <c r="M1007" s="420"/>
      <c r="N1007" s="295"/>
      <c r="O1007" s="295"/>
      <c r="P1007" s="421"/>
      <c r="Q1007" s="422"/>
      <c r="R1007" s="415"/>
      <c r="S1007" s="415"/>
      <c r="T1007" s="403"/>
      <c r="U1007" s="403"/>
      <c r="V1007" s="13"/>
    </row>
    <row r="1008" spans="1:24" ht="60" x14ac:dyDescent="0.25">
      <c r="A1008" s="483"/>
      <c r="B1008" s="456"/>
      <c r="C1008" s="457" t="s">
        <v>177</v>
      </c>
      <c r="D1008" s="480" t="s">
        <v>178</v>
      </c>
      <c r="E1008" s="175" t="s">
        <v>179</v>
      </c>
      <c r="F1008" s="177" t="s">
        <v>180</v>
      </c>
      <c r="G1008" s="163" t="s">
        <v>176</v>
      </c>
      <c r="H1008" s="459" t="s">
        <v>181</v>
      </c>
      <c r="I1008" s="485"/>
      <c r="J1008" s="426">
        <f>SUM(J28,J56,J84,J112,J140,J168,J196,J224,J252,J280,J308,J336,J364,J392,J420,J448,J476,J504,J532,J560,J588,J616,J644,J672,J700,J728,J756,J784,J812,J840,J868,J896,J924,J952,J980)+2</f>
        <v>3</v>
      </c>
      <c r="K1008" s="296"/>
      <c r="L1008" s="296"/>
      <c r="M1008" s="420">
        <f>SUM(M28,M56,M84,M112,M140,M168,M196,M224,M252,M280,M308,M336,M364,M392,M420,M448,M476,M504,M532,M560,M588,M616,M644,M672,M700,M728,M756,M784,M812,M840,M868,M896,M924,M952,M980)</f>
        <v>0</v>
      </c>
      <c r="N1008" s="295"/>
      <c r="O1008" s="295"/>
      <c r="P1008" s="421">
        <f>ROUND(((M1008/J1008)*100),0)</f>
        <v>0</v>
      </c>
      <c r="Q1008" s="422" t="str">
        <f t="shared" ref="Q1008" si="205">IF(P1008&lt;=84,"DEFICIENTE",IF(P1008&lt;=89,"REGULAR",IF(P1008&lt;=94,"BUENO","MUY BUENO")))</f>
        <v>DEFICIENTE</v>
      </c>
      <c r="R1008" s="415"/>
      <c r="S1008" s="415"/>
      <c r="T1008" s="403"/>
      <c r="U1008" s="403"/>
      <c r="V1008" s="13"/>
    </row>
    <row r="1009" spans="1:26" ht="36" x14ac:dyDescent="0.25">
      <c r="A1009" s="483"/>
      <c r="B1009" s="456"/>
      <c r="C1009" s="457"/>
      <c r="D1009" s="480"/>
      <c r="E1009" s="175" t="s">
        <v>182</v>
      </c>
      <c r="F1009" s="177" t="s">
        <v>183</v>
      </c>
      <c r="G1009" s="163" t="s">
        <v>184</v>
      </c>
      <c r="H1009" s="459"/>
      <c r="I1009" s="485"/>
      <c r="J1009" s="419"/>
      <c r="K1009" s="294"/>
      <c r="L1009" s="294"/>
      <c r="M1009" s="420"/>
      <c r="N1009" s="295"/>
      <c r="O1009" s="295"/>
      <c r="P1009" s="421"/>
      <c r="Q1009" s="422"/>
      <c r="R1009" s="414"/>
      <c r="S1009" s="414"/>
      <c r="T1009" s="399"/>
      <c r="U1009" s="399"/>
      <c r="V1009" s="13"/>
    </row>
    <row r="1010" spans="1:26" ht="60" x14ac:dyDescent="0.25">
      <c r="A1010" s="483" t="s">
        <v>15</v>
      </c>
      <c r="B1010" s="475" t="s">
        <v>185</v>
      </c>
      <c r="C1010" s="476" t="s">
        <v>186</v>
      </c>
      <c r="D1010" s="477" t="s">
        <v>187</v>
      </c>
      <c r="E1010" s="175" t="s">
        <v>188</v>
      </c>
      <c r="F1010" s="178" t="s">
        <v>189</v>
      </c>
      <c r="G1010" s="163" t="s">
        <v>190</v>
      </c>
      <c r="H1010" s="478" t="s">
        <v>191</v>
      </c>
      <c r="I1010" s="479" t="s">
        <v>99</v>
      </c>
      <c r="J1010" s="419">
        <f>SUM(J30,J58,J86,J114,J142,J170,J198,J226,J254,J282,J310,J338,J366,J394,J422,J450,J478,J506,J534,J562,J590,J618,J646,J674,J702,J730,J758,J786,J814,J842,J870,J898,J926,J954,J982)-14</f>
        <v>7</v>
      </c>
      <c r="K1010" s="294"/>
      <c r="L1010" s="294"/>
      <c r="M1010" s="420">
        <f>SUM(M30,M58,M86,M114,M142,M170,M198,M226,M254,M282,M310,M338,M366,M394,M422,M450,M478,M506,M534,M562,M590,M618,M646,M674,M702,M730,M758,M786,M814,M842,M870,M898,M926,M954,M982)-3</f>
        <v>7</v>
      </c>
      <c r="N1010" s="295"/>
      <c r="O1010" s="295"/>
      <c r="P1010" s="421">
        <f>ROUND(((M1010/J1010)*100),0)</f>
        <v>100</v>
      </c>
      <c r="Q1010" s="422" t="str">
        <f t="shared" ref="Q1010" si="206">IF(P1010&lt;=84,"DEFICIENTE",IF(P1010&lt;=89,"REGULAR",IF(P1010&lt;=94,"BUENO","MUY BUENO")))</f>
        <v>MUY BUENO</v>
      </c>
      <c r="R1010" s="413">
        <f>J1010</f>
        <v>7</v>
      </c>
      <c r="S1010" s="413">
        <f>M1010</f>
        <v>7</v>
      </c>
      <c r="T1010" s="398">
        <f>ROUND(((S1010/R1010)*100),0)</f>
        <v>100</v>
      </c>
      <c r="U1010" s="398" t="str">
        <f>IF(T1010&lt;=84,"DEFICIENTE",IF(T1010&lt;=89,"REGULAR",IF(T1010&lt;=94,"BUENO","MUY BUENO")))</f>
        <v>MUY BUENO</v>
      </c>
      <c r="V1010" s="13"/>
    </row>
    <row r="1011" spans="1:26" ht="36" x14ac:dyDescent="0.25">
      <c r="A1011" s="483"/>
      <c r="B1011" s="475"/>
      <c r="C1011" s="476"/>
      <c r="D1011" s="477"/>
      <c r="E1011" s="175" t="s">
        <v>192</v>
      </c>
      <c r="F1011" s="178" t="s">
        <v>193</v>
      </c>
      <c r="G1011" s="163" t="s">
        <v>194</v>
      </c>
      <c r="H1011" s="478"/>
      <c r="I1011" s="479"/>
      <c r="J1011" s="419"/>
      <c r="K1011" s="294"/>
      <c r="L1011" s="294"/>
      <c r="M1011" s="420"/>
      <c r="N1011" s="295"/>
      <c r="O1011" s="295"/>
      <c r="P1011" s="421"/>
      <c r="Q1011" s="422"/>
      <c r="R1011" s="414"/>
      <c r="S1011" s="414"/>
      <c r="T1011" s="399"/>
      <c r="U1011" s="399"/>
      <c r="V1011" s="13"/>
    </row>
    <row r="1012" spans="1:26" ht="60" x14ac:dyDescent="0.25">
      <c r="A1012" s="483" t="s">
        <v>16</v>
      </c>
      <c r="B1012" s="486" t="s">
        <v>195</v>
      </c>
      <c r="C1012" s="179" t="s">
        <v>196</v>
      </c>
      <c r="D1012" s="180" t="s">
        <v>197</v>
      </c>
      <c r="E1012" s="175" t="s">
        <v>198</v>
      </c>
      <c r="F1012" s="178" t="s">
        <v>199</v>
      </c>
      <c r="G1012" s="181" t="s">
        <v>200</v>
      </c>
      <c r="H1012" s="182" t="s">
        <v>100</v>
      </c>
      <c r="I1012" s="485" t="s">
        <v>95</v>
      </c>
      <c r="J1012" s="262">
        <f>SUM(J32,J60,J88,J116,J144,J172,J200,J228,J256,J284,J312,J340,J368,J396,J424,J452,J480,J508,J536,J564,J592,J620,J648,J676,J704,J732,J760,J788,J816,J844,J872,J900,J928,J956,J984)-25</f>
        <v>12</v>
      </c>
      <c r="K1012" s="296"/>
      <c r="L1012" s="296"/>
      <c r="M1012" s="263">
        <f>SUM(M32,M60,M88,M116,M144,M172,M200,M228,M256,M284,M312,M340,M368,M396,M424,M452,M480,M508,M536,M564,M592,M620,M648,M676,M704,M732,M760,M788,M816,M844,M872,M900,M928,M956,M984)-1</f>
        <v>12</v>
      </c>
      <c r="N1012" s="263"/>
      <c r="O1012" s="263"/>
      <c r="P1012" s="213">
        <f>ROUND(((M1012/J1012)*100),0)</f>
        <v>100</v>
      </c>
      <c r="Q1012" s="164" t="str">
        <f t="shared" ref="Q1012:Q1014" si="207">IF(P1012&lt;=84,"DEFICIENTE",IF(P1012&lt;=89,"REGULAR",IF(P1012&lt;=94,"BUENO","MUY BUENO")))</f>
        <v>MUY BUENO</v>
      </c>
      <c r="R1012" s="413">
        <f>(J1012+J1013+J1014)*40</f>
        <v>640</v>
      </c>
      <c r="S1012" s="413">
        <f>(M1012+M1013+M1014)*40</f>
        <v>640</v>
      </c>
      <c r="T1012" s="398">
        <f>ROUND(((S1012/R1012)*100),0)</f>
        <v>100</v>
      </c>
      <c r="U1012" s="398" t="str">
        <f>IF(T1012&lt;=84,"DEFICIENTE",IF(T1012&lt;=89,"REGULAR",IF(T1012&lt;=94,"BUENO","MUY BUENO")))</f>
        <v>MUY BUENO</v>
      </c>
      <c r="V1012" s="13"/>
    </row>
    <row r="1013" spans="1:26" ht="84" customHeight="1" x14ac:dyDescent="0.25">
      <c r="A1013" s="483"/>
      <c r="B1013" s="486"/>
      <c r="C1013" s="183" t="s">
        <v>201</v>
      </c>
      <c r="D1013" s="184" t="s">
        <v>202</v>
      </c>
      <c r="E1013" s="175" t="s">
        <v>203</v>
      </c>
      <c r="F1013" s="178" t="s">
        <v>204</v>
      </c>
      <c r="G1013" s="181" t="s">
        <v>205</v>
      </c>
      <c r="H1013" s="185" t="s">
        <v>101</v>
      </c>
      <c r="I1013" s="485"/>
      <c r="J1013" s="262">
        <f>SUM(J33,J61,J89,J117,J145,J173,J201,J229,J257,J285,J313,J341,J369,J397,J425,J453,J481,J509,J537,J565,J593,J621,J649,J677,J705,J733,J761,J789,J817,J845,J873,J901,J929,J957,J985)-44</f>
        <v>0</v>
      </c>
      <c r="K1013" s="296"/>
      <c r="L1013" s="296"/>
      <c r="M1013" s="263">
        <f>SUM(M33,M61,M89,M117,M145,M173,M201,M229,M257,M285,M313,M341,M369,M397,M425,M453,M481,M509,M537,M565,M593,M621,M649,M677,M705,M733,M761,M789,M817,M845,M873,M901,M929,M957,M985)-7</f>
        <v>0</v>
      </c>
      <c r="N1013" s="263"/>
      <c r="O1013" s="263"/>
      <c r="P1013" s="213" t="e">
        <f>ROUND(((M1013/J1013)*100),0)</f>
        <v>#DIV/0!</v>
      </c>
      <c r="Q1013" s="164" t="e">
        <f t="shared" si="207"/>
        <v>#DIV/0!</v>
      </c>
      <c r="R1013" s="415"/>
      <c r="S1013" s="415"/>
      <c r="T1013" s="403"/>
      <c r="U1013" s="403"/>
      <c r="V1013" s="13"/>
    </row>
    <row r="1014" spans="1:26" ht="96" customHeight="1" x14ac:dyDescent="0.25">
      <c r="A1014" s="483"/>
      <c r="B1014" s="486"/>
      <c r="C1014" s="179" t="s">
        <v>206</v>
      </c>
      <c r="D1014" s="180" t="s">
        <v>207</v>
      </c>
      <c r="E1014" s="175" t="s">
        <v>208</v>
      </c>
      <c r="F1014" s="178" t="s">
        <v>209</v>
      </c>
      <c r="G1014" s="181" t="s">
        <v>210</v>
      </c>
      <c r="H1014" s="186" t="s">
        <v>312</v>
      </c>
      <c r="I1014" s="485"/>
      <c r="J1014" s="262">
        <f>SUM(J34,J62,J90,J118,J146,J174,J202,J230,J258,J286,J314,J342,J370,J398,J426,J454,J482,J510,J538,J566,J594,J622,J650,J678,J706,J734,J762,J790,J818,J846,J874,J902,J930,J958,J986)-10</f>
        <v>4</v>
      </c>
      <c r="K1014" s="296"/>
      <c r="L1014" s="296"/>
      <c r="M1014" s="263">
        <f>SUM(M34,M62,M90,M118,M146,M174,M202,M230,M258,M286,M314,M342,M370,M398,M426,M454,M482,M510,M538,M566,M594,M622,M650,M678,M706,M734,M762,M790,M818,M846,M874,M902,M930,M958,M986)+1</f>
        <v>4</v>
      </c>
      <c r="N1014" s="263"/>
      <c r="O1014" s="263"/>
      <c r="P1014" s="213">
        <f>ROUND(((M1014/J1014)*100),0)</f>
        <v>100</v>
      </c>
      <c r="Q1014" s="164" t="str">
        <f t="shared" si="207"/>
        <v>MUY BUENO</v>
      </c>
      <c r="R1014" s="414"/>
      <c r="S1014" s="414"/>
      <c r="T1014" s="399"/>
      <c r="U1014" s="399"/>
      <c r="V1014" s="13"/>
    </row>
    <row r="1015" spans="1:26" ht="36" x14ac:dyDescent="0.25">
      <c r="A1015" s="483" t="s">
        <v>102</v>
      </c>
      <c r="B1015" s="486" t="s">
        <v>212</v>
      </c>
      <c r="C1015" s="476" t="s">
        <v>213</v>
      </c>
      <c r="D1015" s="477" t="s">
        <v>214</v>
      </c>
      <c r="E1015" s="175" t="s">
        <v>215</v>
      </c>
      <c r="F1015" s="178" t="s">
        <v>216</v>
      </c>
      <c r="G1015" s="163" t="s">
        <v>217</v>
      </c>
      <c r="H1015" s="487" t="s">
        <v>103</v>
      </c>
      <c r="I1015" s="488" t="s">
        <v>104</v>
      </c>
      <c r="J1015" s="426">
        <f>SUM(J35,J63,J91,J119,J147,J175,J203,J231,J259,J287,J315,J343,J371,J399,J427,J455,J483,J511,J539,J567,J595,J623,J651,J679,J707,J735,J763,J791,J819,J847,J875,J903,J931,J959,J987)-6</f>
        <v>1</v>
      </c>
      <c r="K1015" s="296"/>
      <c r="L1015" s="296"/>
      <c r="M1015" s="420">
        <f t="shared" ref="M1015" si="208">SUM(M35,M63,M91,M119,M147,M175,M203,M231,M259,M287,M315,M343,M371,M399,M427,M455,M483,M511,M539,M567,M595,M623,M651,M679,M707,M735,M763,M791,M819,M847,M875,M903,M931,M959,M987)</f>
        <v>1</v>
      </c>
      <c r="N1015" s="295"/>
      <c r="O1015" s="295"/>
      <c r="P1015" s="421">
        <f>ROUND(((M1015/J1015)*100),0)</f>
        <v>100</v>
      </c>
      <c r="Q1015" s="422" t="str">
        <f>IF(P1015&lt;=84,"DEFICIENTE",IF(P1015&lt;=89,"REGULAR",IF(P1015&lt;=94,"BUENO","MUY BUENO")))</f>
        <v>MUY BUENO</v>
      </c>
      <c r="R1015" s="427">
        <f>J1015</f>
        <v>1</v>
      </c>
      <c r="S1015" s="427">
        <f>M1015</f>
        <v>1</v>
      </c>
      <c r="T1015" s="404">
        <f>ROUND(((S1015/R1015)*100),0)</f>
        <v>100</v>
      </c>
      <c r="U1015" s="404" t="str">
        <f>IF(T1015&lt;=84,"DEFICIENTE",IF(T1015&lt;=89,"REGULAR",IF(T1015&lt;=94,"BUENO","MUY BUENO")))</f>
        <v>MUY BUENO</v>
      </c>
      <c r="V1015" s="13"/>
    </row>
    <row r="1016" spans="1:26" ht="36" x14ac:dyDescent="0.25">
      <c r="A1016" s="483"/>
      <c r="B1016" s="486"/>
      <c r="C1016" s="476"/>
      <c r="D1016" s="477"/>
      <c r="E1016" s="175" t="s">
        <v>218</v>
      </c>
      <c r="F1016" s="178" t="s">
        <v>219</v>
      </c>
      <c r="G1016" s="163" t="s">
        <v>220</v>
      </c>
      <c r="H1016" s="487"/>
      <c r="I1016" s="488"/>
      <c r="J1016" s="419"/>
      <c r="K1016" s="294"/>
      <c r="L1016" s="294"/>
      <c r="M1016" s="420"/>
      <c r="N1016" s="295"/>
      <c r="O1016" s="295"/>
      <c r="P1016" s="421"/>
      <c r="Q1016" s="422"/>
      <c r="R1016" s="428"/>
      <c r="S1016" s="428"/>
      <c r="T1016" s="405"/>
      <c r="U1016" s="405"/>
      <c r="V1016" s="13"/>
    </row>
    <row r="1017" spans="1:26" ht="76.5" x14ac:dyDescent="0.25">
      <c r="A1017" s="483"/>
      <c r="B1017" s="486"/>
      <c r="C1017" s="179" t="s">
        <v>221</v>
      </c>
      <c r="D1017" s="180" t="s">
        <v>222</v>
      </c>
      <c r="E1017" s="187" t="s">
        <v>223</v>
      </c>
      <c r="F1017" s="178" t="s">
        <v>224</v>
      </c>
      <c r="G1017" s="181" t="s">
        <v>225</v>
      </c>
      <c r="H1017" s="188" t="s">
        <v>105</v>
      </c>
      <c r="I1017" s="488"/>
      <c r="J1017" s="262">
        <f>SUM(J37,J65,J93,J121,J149,J177,J205,J233,J261,J289,J317,J345,J373,J401,J429,J457,J485,J513,J541,J569,J597,J625,J653,J681,J709,J737,J765,J793,J821,J849,J877,J905,J933,J961,J989)-5</f>
        <v>59</v>
      </c>
      <c r="K1017" s="296"/>
      <c r="L1017" s="296"/>
      <c r="M1017" s="263">
        <f>SUM(M37,M65,M93,M121,M149,M177,M205,M233,M261,M289,M317,M345,M373,M401,M429,M457,M485,M513,M541,M569,M597,M625,M653,M681,M709,M737,M765,M793,M821,M849,M877,M905,M933,M961,M989)+8</f>
        <v>23</v>
      </c>
      <c r="N1017" s="263"/>
      <c r="O1017" s="263"/>
      <c r="P1017" s="213">
        <f>ROUND(((M1017/J1017)*100),0)</f>
        <v>39</v>
      </c>
      <c r="Q1017" s="164" t="str">
        <f>IF(P1017&lt;=84,"DEFICIENTE",IF(P1017&lt;=89,"REGULAR",IF(P1017&lt;=94,"BUENO","MUY BUENO")))</f>
        <v>DEFICIENTE</v>
      </c>
      <c r="R1017" s="429"/>
      <c r="S1017" s="429"/>
      <c r="T1017" s="406"/>
      <c r="U1017" s="406"/>
      <c r="V1017" s="13"/>
    </row>
    <row r="1018" spans="1:26" ht="16.5" x14ac:dyDescent="0.25">
      <c r="A1018" s="189" t="s">
        <v>106</v>
      </c>
      <c r="B1018" s="190"/>
      <c r="C1018" s="191"/>
      <c r="D1018" s="192"/>
      <c r="E1018" s="193"/>
      <c r="F1018" s="194"/>
      <c r="G1018" s="195"/>
      <c r="H1018" s="195"/>
      <c r="I1018" s="196"/>
      <c r="J1018" s="169"/>
      <c r="K1018" s="277"/>
      <c r="L1018" s="277"/>
      <c r="M1018" s="254"/>
      <c r="N1018" s="254"/>
      <c r="O1018" s="254"/>
      <c r="P1018" s="165"/>
      <c r="Q1018" s="164"/>
      <c r="R1018" s="197"/>
      <c r="S1018" s="197"/>
      <c r="T1018" s="197"/>
      <c r="U1018" s="197"/>
      <c r="V1018" s="13"/>
    </row>
    <row r="1019" spans="1:26" ht="39.75" customHeight="1" x14ac:dyDescent="0.25">
      <c r="A1019" s="441" t="s">
        <v>226</v>
      </c>
      <c r="B1019" s="442" t="s">
        <v>107</v>
      </c>
      <c r="C1019" s="198" t="s">
        <v>227</v>
      </c>
      <c r="D1019" s="199" t="s">
        <v>108</v>
      </c>
      <c r="E1019" s="200" t="s">
        <v>228</v>
      </c>
      <c r="F1019" s="201" t="s">
        <v>229</v>
      </c>
      <c r="G1019" s="202" t="s">
        <v>94</v>
      </c>
      <c r="H1019" s="203" t="s">
        <v>94</v>
      </c>
      <c r="I1019" s="443" t="s">
        <v>109</v>
      </c>
      <c r="J1019" s="262">
        <f>SUM(J39+J67+J95+J123+J151+J179+J207+J235+J263+J291+J319+J347+J375+J403+J431+J459+J487+J515+J543+J571+J599+J627+J655+J683+J711+J739+J767+J795+J823+J851+J879+J907+J935+J963+J991)+276</f>
        <v>12723</v>
      </c>
      <c r="K1019" s="296"/>
      <c r="L1019" s="296"/>
      <c r="M1019" s="263">
        <f>SUM(M39,M67,M95,M123,M151,M179,M207,M235,M263,M291,M319,M347,M375,M403,M431,M459,M487,M515,M543,M571,M599,M627,M655,M683,M711,M739,M767,M795,M823,M851,M879,M907,M935,M963,M991)+1638</f>
        <v>12723</v>
      </c>
      <c r="N1019" s="263"/>
      <c r="O1019" s="263"/>
      <c r="P1019" s="165">
        <f>ROUND(((M1019/J1019)*100),0)</f>
        <v>100</v>
      </c>
      <c r="Q1019" s="164" t="str">
        <f>IF(P1019&lt;=84,"DEFICIENTE",IF(P1019&lt;=89,"REGULAR",IF(P1019&lt;=94,"BUENO","MUY BUENO")))</f>
        <v>MUY BUENO</v>
      </c>
      <c r="R1019" s="261">
        <f>J1019</f>
        <v>12723</v>
      </c>
      <c r="S1019" s="261">
        <f>M1019</f>
        <v>12723</v>
      </c>
      <c r="T1019" s="204">
        <f>ROUND(((S1019/R1019)*100),0)</f>
        <v>100</v>
      </c>
      <c r="U1019" s="204" t="str">
        <f>IF(T1019&lt;=84,"DEFICIENTE",IF(T1019&lt;=89,"REGULAR",IF(T1019&lt;=94,"BUENO","MUY BUENO")))</f>
        <v>MUY BUENO</v>
      </c>
      <c r="V1019" s="13"/>
    </row>
    <row r="1020" spans="1:26" ht="30" customHeight="1" x14ac:dyDescent="0.25">
      <c r="A1020" s="441"/>
      <c r="B1020" s="442"/>
      <c r="C1020" s="484" t="s">
        <v>230</v>
      </c>
      <c r="D1020" s="492" t="s">
        <v>110</v>
      </c>
      <c r="E1020" s="236" t="s">
        <v>231</v>
      </c>
      <c r="F1020" s="235" t="s">
        <v>232</v>
      </c>
      <c r="G1020" s="205" t="s">
        <v>17</v>
      </c>
      <c r="H1020" s="493" t="s">
        <v>111</v>
      </c>
      <c r="I1020" s="443"/>
      <c r="J1020" s="262">
        <f>SUM(J40,J68,J96,J124,J152,J180,J208,J236,J264,J292,J320,J348,J376,J404,J432,J460,J488,J516,J544,J572,J600,J628,J656,J684,J712,J740,J768,J796,J824,J852,J880,J908,J936,J964,J992)+370</f>
        <v>472</v>
      </c>
      <c r="K1020" s="296"/>
      <c r="L1020" s="296"/>
      <c r="M1020" s="263">
        <f>SUM(M40,M68,M96,M124,M152,M180,M208,M236,M264,M292,M320,M348,M376,M404,M432,M460,M488,M516,M544,M572,M600,M628,M656,M684,M712,M740,M768,M796,M824,M852,M880,M908,M936,M964,M992)+447</f>
        <v>508</v>
      </c>
      <c r="N1020" s="263"/>
      <c r="O1020" s="263"/>
      <c r="P1020" s="165">
        <f>ROUND(((M1020/J1020)*100),0)</f>
        <v>108</v>
      </c>
      <c r="Q1020" s="164" t="str">
        <f>IF(P1020&lt;=84,"DEFICIENTE",IF(P1020&lt;=89,"REGULAR",IF(P1020&lt;=94,"BUENO","MUY BUENO")))</f>
        <v>MUY BUENO</v>
      </c>
      <c r="R1020" s="427">
        <f>J1020</f>
        <v>472</v>
      </c>
      <c r="S1020" s="427">
        <f>M1020</f>
        <v>508</v>
      </c>
      <c r="T1020" s="404">
        <f>ROUND(((S1020/R1020)*100),0)</f>
        <v>108</v>
      </c>
      <c r="U1020" s="404" t="str">
        <f>IF(T1020&lt;=84,"DEFICIENTE",IF(T1020&lt;=89,"REGULAR",IF(T1020&lt;=94,"BUENO","MUY BUENO")))</f>
        <v>MUY BUENO</v>
      </c>
      <c r="V1020" s="13"/>
    </row>
    <row r="1021" spans="1:26" ht="30" customHeight="1" x14ac:dyDescent="0.25">
      <c r="A1021" s="441"/>
      <c r="B1021" s="442"/>
      <c r="C1021" s="484"/>
      <c r="D1021" s="492"/>
      <c r="E1021" s="236" t="s">
        <v>233</v>
      </c>
      <c r="F1021" s="235" t="s">
        <v>234</v>
      </c>
      <c r="G1021" s="205" t="s">
        <v>17</v>
      </c>
      <c r="H1021" s="493"/>
      <c r="I1021" s="443"/>
      <c r="J1021" s="262">
        <f t="shared" ref="J1021:M1023" si="209">SUM(J41,J69,J97,J125,J153,J181,J209,J237,J265,J293,J321,J349,J377,J405,J433,J461,J489,J517,J545,J573,J601,J629,J657,J685,J713,J741,J769,J797,J825,J853,J881,J909,J937,J965,J993)</f>
        <v>45</v>
      </c>
      <c r="K1021" s="296"/>
      <c r="L1021" s="296"/>
      <c r="M1021" s="263">
        <f t="shared" si="209"/>
        <v>32</v>
      </c>
      <c r="N1021" s="263"/>
      <c r="O1021" s="263"/>
      <c r="P1021" s="165">
        <f>ROUND(((M1021/J1021)*100),0)</f>
        <v>71</v>
      </c>
      <c r="Q1021" s="164" t="str">
        <f>IF(P1021&lt;=84,"DEFICIENTE",IF(P1021&lt;=89,"REGULAR",IF(P1021&lt;=94,"BUENO","MUY BUENO")))</f>
        <v>DEFICIENTE</v>
      </c>
      <c r="R1021" s="428"/>
      <c r="S1021" s="428"/>
      <c r="T1021" s="405"/>
      <c r="U1021" s="405"/>
      <c r="V1021" s="13"/>
    </row>
    <row r="1022" spans="1:26" ht="30" customHeight="1" x14ac:dyDescent="0.25">
      <c r="A1022" s="441"/>
      <c r="B1022" s="442"/>
      <c r="C1022" s="484"/>
      <c r="D1022" s="492"/>
      <c r="E1022" s="236" t="s">
        <v>235</v>
      </c>
      <c r="F1022" s="235" t="s">
        <v>236</v>
      </c>
      <c r="G1022" s="205" t="s">
        <v>17</v>
      </c>
      <c r="H1022" s="493"/>
      <c r="I1022" s="443"/>
      <c r="J1022" s="262">
        <f t="shared" si="209"/>
        <v>17</v>
      </c>
      <c r="K1022" s="296"/>
      <c r="L1022" s="296"/>
      <c r="M1022" s="263">
        <f t="shared" si="209"/>
        <v>11</v>
      </c>
      <c r="N1022" s="263"/>
      <c r="O1022" s="263"/>
      <c r="P1022" s="165">
        <f>ROUND(((M1022/J1022)*100),0)</f>
        <v>65</v>
      </c>
      <c r="Q1022" s="164" t="str">
        <f>IF(P1022&lt;=84,"DEFICIENTE",IF(P1022&lt;=89,"REGULAR",IF(P1022&lt;=94,"BUENO","MUY BUENO")))</f>
        <v>DEFICIENTE</v>
      </c>
      <c r="R1022" s="428"/>
      <c r="S1022" s="428"/>
      <c r="T1022" s="405"/>
      <c r="U1022" s="405"/>
      <c r="V1022" s="13"/>
    </row>
    <row r="1023" spans="1:26" ht="30" customHeight="1" x14ac:dyDescent="0.25">
      <c r="A1023" s="441"/>
      <c r="B1023" s="442"/>
      <c r="C1023" s="484"/>
      <c r="D1023" s="492"/>
      <c r="E1023" s="236" t="s">
        <v>237</v>
      </c>
      <c r="F1023" s="235" t="s">
        <v>238</v>
      </c>
      <c r="G1023" s="205" t="s">
        <v>17</v>
      </c>
      <c r="H1023" s="493"/>
      <c r="I1023" s="443"/>
      <c r="J1023" s="262">
        <f t="shared" si="209"/>
        <v>32</v>
      </c>
      <c r="K1023" s="296"/>
      <c r="L1023" s="296"/>
      <c r="M1023" s="263">
        <f t="shared" si="209"/>
        <v>15</v>
      </c>
      <c r="N1023" s="263"/>
      <c r="O1023" s="263"/>
      <c r="P1023" s="165">
        <f>ROUND(((M1023/J1023)*100),0)</f>
        <v>47</v>
      </c>
      <c r="Q1023" s="164" t="str">
        <f>IF(P1023&lt;=84,"DEFICIENTE",IF(P1023&lt;=89,"REGULAR",IF(P1023&lt;=94,"BUENO","MUY BUENO")))</f>
        <v>DEFICIENTE</v>
      </c>
      <c r="R1023" s="429"/>
      <c r="S1023" s="429"/>
      <c r="T1023" s="406"/>
      <c r="U1023" s="406"/>
      <c r="V1023" s="13"/>
    </row>
    <row r="1024" spans="1:26" ht="30.75" hidden="1" customHeight="1" x14ac:dyDescent="0.25">
      <c r="A1024" s="448" t="s">
        <v>296</v>
      </c>
      <c r="B1024" s="448"/>
      <c r="C1024" s="448"/>
      <c r="D1024" s="448"/>
      <c r="E1024" s="448"/>
      <c r="F1024" s="448"/>
      <c r="G1024" s="448"/>
      <c r="H1024" s="448"/>
      <c r="I1024" s="448"/>
      <c r="J1024" s="448"/>
      <c r="K1024" s="448"/>
      <c r="L1024" s="448"/>
      <c r="M1024" s="448"/>
      <c r="N1024" s="448"/>
      <c r="O1024" s="448"/>
      <c r="P1024" s="448"/>
      <c r="Q1024" s="448"/>
      <c r="R1024" s="448"/>
      <c r="S1024" s="448"/>
      <c r="T1024" s="448"/>
      <c r="U1024" s="448"/>
      <c r="V1024" s="154"/>
      <c r="W1024" s="153"/>
      <c r="X1024" s="153"/>
      <c r="Y1024" s="153"/>
      <c r="Z1024" s="153"/>
    </row>
    <row r="1025" spans="1:22" ht="48" hidden="1" customHeight="1" x14ac:dyDescent="0.25">
      <c r="A1025" s="504" t="s">
        <v>301</v>
      </c>
      <c r="B1025" s="504"/>
      <c r="C1025" s="504"/>
      <c r="D1025" s="504"/>
      <c r="E1025" s="504"/>
      <c r="F1025" s="504"/>
      <c r="G1025" s="504"/>
      <c r="H1025" s="504"/>
      <c r="I1025" s="504"/>
      <c r="J1025" s="504"/>
      <c r="K1025" s="504"/>
      <c r="L1025" s="504"/>
      <c r="M1025" s="504"/>
      <c r="N1025" s="504"/>
      <c r="O1025" s="504"/>
      <c r="P1025" s="504"/>
      <c r="Q1025" s="504"/>
      <c r="R1025" s="504"/>
      <c r="S1025" s="504"/>
      <c r="T1025" s="504"/>
      <c r="U1025" s="504"/>
      <c r="V1025" s="13"/>
    </row>
    <row r="1026" spans="1:22" ht="27" hidden="1" customHeight="1" x14ac:dyDescent="0.25">
      <c r="A1026" s="505" t="s">
        <v>302</v>
      </c>
      <c r="B1026" s="505"/>
      <c r="C1026" s="505"/>
      <c r="D1026" s="505"/>
      <c r="E1026" s="505"/>
      <c r="F1026" s="505"/>
      <c r="G1026" s="505"/>
      <c r="H1026" s="505"/>
      <c r="I1026" s="505"/>
      <c r="J1026" s="505"/>
      <c r="K1026" s="505"/>
      <c r="L1026" s="505"/>
      <c r="M1026" s="505"/>
      <c r="N1026" s="505"/>
      <c r="O1026" s="505"/>
      <c r="P1026" s="505"/>
      <c r="Q1026" s="505"/>
      <c r="R1026" s="505"/>
      <c r="S1026" s="505"/>
      <c r="T1026" s="505"/>
      <c r="U1026" s="505"/>
      <c r="V1026" s="13"/>
    </row>
    <row r="1027" spans="1:22" hidden="1" x14ac:dyDescent="0.25">
      <c r="A1027" s="126"/>
      <c r="V1027" s="13"/>
    </row>
    <row r="1028" spans="1:22" x14ac:dyDescent="0.25">
      <c r="A1028" s="126"/>
      <c r="J1028" s="259">
        <f>SUM(J1020:J1023)</f>
        <v>566</v>
      </c>
      <c r="K1028" s="259"/>
      <c r="L1028" s="259"/>
      <c r="M1028" s="259">
        <f>SUM(M1020:M1023)</f>
        <v>566</v>
      </c>
      <c r="N1028" s="259"/>
      <c r="O1028" s="259"/>
      <c r="V1028" s="13"/>
    </row>
    <row r="1029" spans="1:22" x14ac:dyDescent="0.25">
      <c r="A1029" s="126"/>
      <c r="V1029" s="13"/>
    </row>
    <row r="1030" spans="1:22" x14ac:dyDescent="0.25">
      <c r="A1030" s="126"/>
      <c r="V1030" s="13"/>
    </row>
    <row r="1031" spans="1:22" x14ac:dyDescent="0.25">
      <c r="A1031" s="126"/>
      <c r="V1031" s="13"/>
    </row>
    <row r="1032" spans="1:22" x14ac:dyDescent="0.25">
      <c r="A1032" s="126"/>
      <c r="V1032" s="13"/>
    </row>
    <row r="1033" spans="1:22" x14ac:dyDescent="0.25">
      <c r="A1033" s="126"/>
      <c r="V1033" s="13"/>
    </row>
    <row r="1034" spans="1:22" x14ac:dyDescent="0.25">
      <c r="A1034" s="126"/>
      <c r="V1034" s="13"/>
    </row>
    <row r="1035" spans="1:22" x14ac:dyDescent="0.25">
      <c r="A1035" s="126"/>
      <c r="V1035" s="13"/>
    </row>
    <row r="1036" spans="1:22" x14ac:dyDescent="0.25">
      <c r="A1036" s="126"/>
      <c r="V1036" s="13"/>
    </row>
    <row r="1037" spans="1:22" x14ac:dyDescent="0.25">
      <c r="A1037" s="126"/>
      <c r="V1037" s="13"/>
    </row>
    <row r="1038" spans="1:22" x14ac:dyDescent="0.25">
      <c r="A1038" s="126"/>
      <c r="V1038" s="13"/>
    </row>
    <row r="1039" spans="1:22" x14ac:dyDescent="0.25">
      <c r="A1039" s="126"/>
      <c r="V1039" s="13"/>
    </row>
    <row r="1040" spans="1:22" x14ac:dyDescent="0.25">
      <c r="A1040" s="126"/>
      <c r="V1040" s="13"/>
    </row>
    <row r="1041" spans="1:22" x14ac:dyDescent="0.25">
      <c r="A1041" s="126"/>
      <c r="V1041" s="13"/>
    </row>
    <row r="1042" spans="1:22" x14ac:dyDescent="0.25">
      <c r="A1042" s="126"/>
      <c r="V1042" s="13"/>
    </row>
    <row r="1043" spans="1:22" x14ac:dyDescent="0.25">
      <c r="A1043" s="126"/>
      <c r="V1043" s="13"/>
    </row>
    <row r="1044" spans="1:22" x14ac:dyDescent="0.25">
      <c r="A1044" s="126"/>
      <c r="V1044" s="13"/>
    </row>
    <row r="1045" spans="1:22" x14ac:dyDescent="0.25">
      <c r="A1045" s="126"/>
      <c r="V1045" s="13"/>
    </row>
    <row r="1046" spans="1:22" x14ac:dyDescent="0.25">
      <c r="A1046" s="126"/>
      <c r="V1046" s="13"/>
    </row>
    <row r="1047" spans="1:22" x14ac:dyDescent="0.25">
      <c r="A1047" s="126"/>
      <c r="V1047" s="13"/>
    </row>
    <row r="1048" spans="1:22" x14ac:dyDescent="0.25">
      <c r="A1048" s="126"/>
      <c r="V1048" s="13"/>
    </row>
    <row r="1049" spans="1:22" x14ac:dyDescent="0.25">
      <c r="A1049" s="126"/>
      <c r="V1049" s="13"/>
    </row>
    <row r="1050" spans="1:22" x14ac:dyDescent="0.25">
      <c r="A1050" s="126"/>
      <c r="V1050" s="13"/>
    </row>
    <row r="1051" spans="1:22" x14ac:dyDescent="0.25">
      <c r="A1051" s="126"/>
      <c r="V1051" s="13"/>
    </row>
    <row r="1052" spans="1:22" x14ac:dyDescent="0.25">
      <c r="A1052" s="126"/>
      <c r="V1052" s="13"/>
    </row>
    <row r="1053" spans="1:22" x14ac:dyDescent="0.25">
      <c r="A1053" s="126"/>
      <c r="V1053" s="13"/>
    </row>
    <row r="1054" spans="1:22" x14ac:dyDescent="0.25">
      <c r="A1054" s="126"/>
      <c r="V1054" s="13"/>
    </row>
    <row r="1055" spans="1:22" x14ac:dyDescent="0.25">
      <c r="A1055" s="126"/>
      <c r="V1055" s="13"/>
    </row>
    <row r="1056" spans="1:22" x14ac:dyDescent="0.25">
      <c r="A1056" s="126"/>
      <c r="V1056" s="13"/>
    </row>
    <row r="1057" spans="1:22" x14ac:dyDescent="0.25">
      <c r="A1057" s="126"/>
      <c r="V1057" s="13"/>
    </row>
    <row r="1058" spans="1:22" x14ac:dyDescent="0.25">
      <c r="A1058" s="126"/>
      <c r="V1058" s="13"/>
    </row>
    <row r="1059" spans="1:22" x14ac:dyDescent="0.25">
      <c r="A1059" s="126"/>
      <c r="V1059" s="13"/>
    </row>
    <row r="1060" spans="1:22" x14ac:dyDescent="0.25">
      <c r="A1060" s="126"/>
      <c r="V1060" s="13"/>
    </row>
    <row r="1061" spans="1:22" x14ac:dyDescent="0.25">
      <c r="A1061" s="126"/>
      <c r="V1061" s="13"/>
    </row>
    <row r="1062" spans="1:22" x14ac:dyDescent="0.25">
      <c r="A1062" s="126"/>
      <c r="V1062" s="13"/>
    </row>
    <row r="1063" spans="1:22" x14ac:dyDescent="0.25">
      <c r="A1063" s="126"/>
      <c r="V1063" s="13"/>
    </row>
    <row r="1064" spans="1:22" x14ac:dyDescent="0.25">
      <c r="A1064" s="126"/>
      <c r="V1064" s="13"/>
    </row>
    <row r="1065" spans="1:22" x14ac:dyDescent="0.25">
      <c r="A1065" s="126"/>
    </row>
    <row r="1066" spans="1:22" x14ac:dyDescent="0.25">
      <c r="A1066" s="126"/>
    </row>
    <row r="1067" spans="1:22" x14ac:dyDescent="0.25">
      <c r="A1067" s="126"/>
    </row>
    <row r="1068" spans="1:22" x14ac:dyDescent="0.25">
      <c r="A1068" s="126"/>
    </row>
    <row r="1069" spans="1:22" x14ac:dyDescent="0.25">
      <c r="A1069" s="126"/>
    </row>
    <row r="1070" spans="1:22" x14ac:dyDescent="0.25">
      <c r="A1070" s="126"/>
    </row>
    <row r="1071" spans="1:22" x14ac:dyDescent="0.25">
      <c r="A1071" s="126"/>
    </row>
    <row r="1072" spans="1:22" x14ac:dyDescent="0.25">
      <c r="A1072" s="126"/>
    </row>
    <row r="1073" spans="1:1" x14ac:dyDescent="0.25">
      <c r="A1073" s="126"/>
    </row>
    <row r="1074" spans="1:1" x14ac:dyDescent="0.25">
      <c r="A1074" s="126"/>
    </row>
    <row r="1075" spans="1:1" x14ac:dyDescent="0.25">
      <c r="A1075" s="126"/>
    </row>
    <row r="1076" spans="1:1" x14ac:dyDescent="0.25">
      <c r="A1076" s="126"/>
    </row>
    <row r="1077" spans="1:1" x14ac:dyDescent="0.25">
      <c r="A1077" s="126"/>
    </row>
    <row r="1078" spans="1:1" x14ac:dyDescent="0.25">
      <c r="A1078" s="126"/>
    </row>
    <row r="1079" spans="1:1" x14ac:dyDescent="0.25">
      <c r="A1079" s="126"/>
    </row>
    <row r="1080" spans="1:1" x14ac:dyDescent="0.25">
      <c r="A1080" s="126"/>
    </row>
    <row r="1081" spans="1:1" x14ac:dyDescent="0.25">
      <c r="A1081" s="126"/>
    </row>
  </sheetData>
  <mergeCells count="3153">
    <mergeCell ref="A1025:U1025"/>
    <mergeCell ref="A1026:U1026"/>
    <mergeCell ref="A464:U464"/>
    <mergeCell ref="A492:U492"/>
    <mergeCell ref="A520:U520"/>
    <mergeCell ref="A548:U548"/>
    <mergeCell ref="A576:U576"/>
    <mergeCell ref="A604:U604"/>
    <mergeCell ref="A632:U632"/>
    <mergeCell ref="A660:U660"/>
    <mergeCell ref="A688:U688"/>
    <mergeCell ref="A716:U716"/>
    <mergeCell ref="A744:U744"/>
    <mergeCell ref="A772:U772"/>
    <mergeCell ref="A800:U800"/>
    <mergeCell ref="A828:U828"/>
    <mergeCell ref="A856:U856"/>
    <mergeCell ref="A884:U884"/>
    <mergeCell ref="A912:U912"/>
    <mergeCell ref="R1020:R1023"/>
    <mergeCell ref="S1020:S1023"/>
    <mergeCell ref="T1020:T1023"/>
    <mergeCell ref="U1020:U1023"/>
    <mergeCell ref="A1019:A1023"/>
    <mergeCell ref="B1019:B1023"/>
    <mergeCell ref="I1019:I1023"/>
    <mergeCell ref="C1020:C1023"/>
    <mergeCell ref="D1020:D1023"/>
    <mergeCell ref="H1020:H1023"/>
    <mergeCell ref="U1010:U1011"/>
    <mergeCell ref="A1012:A1014"/>
    <mergeCell ref="B1012:B1014"/>
    <mergeCell ref="A16:U16"/>
    <mergeCell ref="A6:U6"/>
    <mergeCell ref="A44:U44"/>
    <mergeCell ref="A72:U72"/>
    <mergeCell ref="A100:U100"/>
    <mergeCell ref="A128:U128"/>
    <mergeCell ref="A156:U156"/>
    <mergeCell ref="A184:U184"/>
    <mergeCell ref="A212:U212"/>
    <mergeCell ref="A240:U240"/>
    <mergeCell ref="A268:U268"/>
    <mergeCell ref="A296:U296"/>
    <mergeCell ref="A324:U324"/>
    <mergeCell ref="A352:U352"/>
    <mergeCell ref="A380:U380"/>
    <mergeCell ref="A408:U408"/>
    <mergeCell ref="A436:U436"/>
    <mergeCell ref="U23:U29"/>
    <mergeCell ref="R32:R34"/>
    <mergeCell ref="S32:S34"/>
    <mergeCell ref="T32:T34"/>
    <mergeCell ref="U32:U34"/>
    <mergeCell ref="R35:R37"/>
    <mergeCell ref="S35:S37"/>
    <mergeCell ref="T35:T37"/>
    <mergeCell ref="U35:U37"/>
    <mergeCell ref="A431:A435"/>
    <mergeCell ref="B431:B435"/>
    <mergeCell ref="I431:I435"/>
    <mergeCell ref="C432:C435"/>
    <mergeCell ref="D432:D435"/>
    <mergeCell ref="H432:H435"/>
    <mergeCell ref="A5:U5"/>
    <mergeCell ref="J23:J25"/>
    <mergeCell ref="M23:M25"/>
    <mergeCell ref="J26:J27"/>
    <mergeCell ref="M26:M27"/>
    <mergeCell ref="P23:P25"/>
    <mergeCell ref="Q23:Q25"/>
    <mergeCell ref="P26:P27"/>
    <mergeCell ref="Q26:Q27"/>
    <mergeCell ref="J28:J29"/>
    <mergeCell ref="P28:P29"/>
    <mergeCell ref="M28:M29"/>
    <mergeCell ref="Q28:Q29"/>
    <mergeCell ref="J30:J31"/>
    <mergeCell ref="M30:M31"/>
    <mergeCell ref="P30:P31"/>
    <mergeCell ref="Q30:Q31"/>
    <mergeCell ref="R30:R31"/>
    <mergeCell ref="S30:S31"/>
    <mergeCell ref="T30:T31"/>
    <mergeCell ref="U30:U31"/>
    <mergeCell ref="C20:C22"/>
    <mergeCell ref="D20:D22"/>
    <mergeCell ref="H20:H22"/>
    <mergeCell ref="R18:R22"/>
    <mergeCell ref="S18:S22"/>
    <mergeCell ref="T18:T22"/>
    <mergeCell ref="U18:U22"/>
    <mergeCell ref="R23:R29"/>
    <mergeCell ref="S23:S29"/>
    <mergeCell ref="T23:T29"/>
    <mergeCell ref="A30:A31"/>
    <mergeCell ref="I1012:I1014"/>
    <mergeCell ref="A1015:A1017"/>
    <mergeCell ref="B1015:B1017"/>
    <mergeCell ref="C1015:C1016"/>
    <mergeCell ref="D1015:D1016"/>
    <mergeCell ref="H1015:H1016"/>
    <mergeCell ref="I1015:I1017"/>
    <mergeCell ref="A1010:A1011"/>
    <mergeCell ref="B1010:B1011"/>
    <mergeCell ref="C1010:C1011"/>
    <mergeCell ref="D1010:D1011"/>
    <mergeCell ref="H1010:H1011"/>
    <mergeCell ref="A998:A1002"/>
    <mergeCell ref="B998:B1002"/>
    <mergeCell ref="C998:C999"/>
    <mergeCell ref="D998:D999"/>
    <mergeCell ref="H998:H999"/>
    <mergeCell ref="I998:I1002"/>
    <mergeCell ref="C1008:C1009"/>
    <mergeCell ref="D1008:D1009"/>
    <mergeCell ref="H1008:H1009"/>
    <mergeCell ref="C1006:C1007"/>
    <mergeCell ref="D1006:D1007"/>
    <mergeCell ref="H1006:H1007"/>
    <mergeCell ref="A1003:A1009"/>
    <mergeCell ref="B1003:B1009"/>
    <mergeCell ref="C1003:C1005"/>
    <mergeCell ref="J975:J977"/>
    <mergeCell ref="M975:M977"/>
    <mergeCell ref="P975:P977"/>
    <mergeCell ref="Q975:Q977"/>
    <mergeCell ref="Q980:Q981"/>
    <mergeCell ref="I1010:I1011"/>
    <mergeCell ref="D1003:D1005"/>
    <mergeCell ref="H1003:H1005"/>
    <mergeCell ref="I1003:I1009"/>
    <mergeCell ref="A991:A995"/>
    <mergeCell ref="B991:B995"/>
    <mergeCell ref="I991:I995"/>
    <mergeCell ref="C992:C995"/>
    <mergeCell ref="D992:D995"/>
    <mergeCell ref="H992:H995"/>
    <mergeCell ref="A984:A986"/>
    <mergeCell ref="B984:B986"/>
    <mergeCell ref="I984:I986"/>
    <mergeCell ref="A987:A989"/>
    <mergeCell ref="B987:B989"/>
    <mergeCell ref="C987:C988"/>
    <mergeCell ref="D987:D988"/>
    <mergeCell ref="H987:H988"/>
    <mergeCell ref="I987:I989"/>
    <mergeCell ref="C1000:C1002"/>
    <mergeCell ref="D1000:D1002"/>
    <mergeCell ref="H1000:H1002"/>
    <mergeCell ref="P1003:P1005"/>
    <mergeCell ref="Q1003:Q1005"/>
    <mergeCell ref="C978:C979"/>
    <mergeCell ref="D978:D979"/>
    <mergeCell ref="H978:H979"/>
    <mergeCell ref="A975:A981"/>
    <mergeCell ref="B975:B981"/>
    <mergeCell ref="C975:C977"/>
    <mergeCell ref="D975:D977"/>
    <mergeCell ref="H975:H977"/>
    <mergeCell ref="I975:I981"/>
    <mergeCell ref="A982:A983"/>
    <mergeCell ref="B982:B983"/>
    <mergeCell ref="C982:C983"/>
    <mergeCell ref="D982:D983"/>
    <mergeCell ref="H982:H983"/>
    <mergeCell ref="I982:I983"/>
    <mergeCell ref="C980:C981"/>
    <mergeCell ref="D980:D981"/>
    <mergeCell ref="H980:H981"/>
    <mergeCell ref="C972:C974"/>
    <mergeCell ref="D972:D974"/>
    <mergeCell ref="H972:H974"/>
    <mergeCell ref="R964:R967"/>
    <mergeCell ref="S964:S967"/>
    <mergeCell ref="T964:T967"/>
    <mergeCell ref="H959:H960"/>
    <mergeCell ref="I959:I961"/>
    <mergeCell ref="J954:J955"/>
    <mergeCell ref="M954:M955"/>
    <mergeCell ref="P954:P955"/>
    <mergeCell ref="Q954:Q955"/>
    <mergeCell ref="R956:R958"/>
    <mergeCell ref="S956:S958"/>
    <mergeCell ref="T956:T958"/>
    <mergeCell ref="A968:U968"/>
    <mergeCell ref="U964:U967"/>
    <mergeCell ref="A970:A974"/>
    <mergeCell ref="B970:B974"/>
    <mergeCell ref="C970:C971"/>
    <mergeCell ref="D970:D971"/>
    <mergeCell ref="H970:H971"/>
    <mergeCell ref="I970:I974"/>
    <mergeCell ref="U956:U958"/>
    <mergeCell ref="J959:J960"/>
    <mergeCell ref="M959:M960"/>
    <mergeCell ref="P959:P960"/>
    <mergeCell ref="Q959:Q960"/>
    <mergeCell ref="U970:U974"/>
    <mergeCell ref="T970:T974"/>
    <mergeCell ref="S970:S974"/>
    <mergeCell ref="R970:R974"/>
    <mergeCell ref="U959:U961"/>
    <mergeCell ref="T959:T961"/>
    <mergeCell ref="S959:S961"/>
    <mergeCell ref="C952:C953"/>
    <mergeCell ref="D952:D953"/>
    <mergeCell ref="H952:H953"/>
    <mergeCell ref="C950:C951"/>
    <mergeCell ref="D950:D951"/>
    <mergeCell ref="H950:H951"/>
    <mergeCell ref="A947:A953"/>
    <mergeCell ref="B947:B953"/>
    <mergeCell ref="C947:C949"/>
    <mergeCell ref="D947:D949"/>
    <mergeCell ref="H947:H949"/>
    <mergeCell ref="I947:I953"/>
    <mergeCell ref="A963:A967"/>
    <mergeCell ref="B963:B967"/>
    <mergeCell ref="I963:I967"/>
    <mergeCell ref="C964:C967"/>
    <mergeCell ref="D964:D967"/>
    <mergeCell ref="H964:H967"/>
    <mergeCell ref="A956:A958"/>
    <mergeCell ref="B956:B958"/>
    <mergeCell ref="I956:I958"/>
    <mergeCell ref="A959:A961"/>
    <mergeCell ref="B959:B961"/>
    <mergeCell ref="C959:C960"/>
    <mergeCell ref="D959:D960"/>
    <mergeCell ref="A954:A955"/>
    <mergeCell ref="B954:B955"/>
    <mergeCell ref="C954:C955"/>
    <mergeCell ref="D954:D955"/>
    <mergeCell ref="H954:H955"/>
    <mergeCell ref="I954:I955"/>
    <mergeCell ref="C936:C939"/>
    <mergeCell ref="D936:D939"/>
    <mergeCell ref="H936:H939"/>
    <mergeCell ref="A928:A930"/>
    <mergeCell ref="B928:B930"/>
    <mergeCell ref="I928:I930"/>
    <mergeCell ref="A931:A933"/>
    <mergeCell ref="B931:B933"/>
    <mergeCell ref="C931:C932"/>
    <mergeCell ref="D931:D932"/>
    <mergeCell ref="H931:H932"/>
    <mergeCell ref="I931:I933"/>
    <mergeCell ref="C944:C946"/>
    <mergeCell ref="D944:D946"/>
    <mergeCell ref="H944:H946"/>
    <mergeCell ref="A926:A927"/>
    <mergeCell ref="A942:A946"/>
    <mergeCell ref="B942:B946"/>
    <mergeCell ref="C942:C943"/>
    <mergeCell ref="D942:D943"/>
    <mergeCell ref="H942:H943"/>
    <mergeCell ref="I942:I946"/>
    <mergeCell ref="B926:B927"/>
    <mergeCell ref="C926:C927"/>
    <mergeCell ref="D926:D927"/>
    <mergeCell ref="H926:H927"/>
    <mergeCell ref="I926:I927"/>
    <mergeCell ref="C924:C925"/>
    <mergeCell ref="D924:D925"/>
    <mergeCell ref="H924:H925"/>
    <mergeCell ref="C922:C923"/>
    <mergeCell ref="D922:D923"/>
    <mergeCell ref="H922:H923"/>
    <mergeCell ref="J924:J925"/>
    <mergeCell ref="M924:M925"/>
    <mergeCell ref="P924:P925"/>
    <mergeCell ref="Q924:Q925"/>
    <mergeCell ref="J926:J927"/>
    <mergeCell ref="M926:M927"/>
    <mergeCell ref="P926:P927"/>
    <mergeCell ref="Q926:Q927"/>
    <mergeCell ref="A919:A925"/>
    <mergeCell ref="B919:B925"/>
    <mergeCell ref="C919:C921"/>
    <mergeCell ref="D919:D921"/>
    <mergeCell ref="H919:H921"/>
    <mergeCell ref="I919:I925"/>
    <mergeCell ref="J922:J923"/>
    <mergeCell ref="M922:M923"/>
    <mergeCell ref="P922:P923"/>
    <mergeCell ref="Q922:Q923"/>
    <mergeCell ref="J919:J921"/>
    <mergeCell ref="M919:M921"/>
    <mergeCell ref="P919:P921"/>
    <mergeCell ref="Q919:Q921"/>
    <mergeCell ref="B898:B899"/>
    <mergeCell ref="C898:C899"/>
    <mergeCell ref="D898:D899"/>
    <mergeCell ref="H898:H899"/>
    <mergeCell ref="D891:D893"/>
    <mergeCell ref="H891:H893"/>
    <mergeCell ref="I891:I897"/>
    <mergeCell ref="P896:P897"/>
    <mergeCell ref="Q896:Q897"/>
    <mergeCell ref="P898:P899"/>
    <mergeCell ref="Q898:Q899"/>
    <mergeCell ref="J903:J904"/>
    <mergeCell ref="M903:M904"/>
    <mergeCell ref="P903:P904"/>
    <mergeCell ref="U903:U905"/>
    <mergeCell ref="T903:T905"/>
    <mergeCell ref="S903:S905"/>
    <mergeCell ref="R903:R905"/>
    <mergeCell ref="U900:U902"/>
    <mergeCell ref="T900:T902"/>
    <mergeCell ref="S900:S902"/>
    <mergeCell ref="R900:R902"/>
    <mergeCell ref="U898:U899"/>
    <mergeCell ref="T898:T899"/>
    <mergeCell ref="S898:S899"/>
    <mergeCell ref="R898:R899"/>
    <mergeCell ref="Q903:Q904"/>
    <mergeCell ref="I898:I899"/>
    <mergeCell ref="J898:J899"/>
    <mergeCell ref="M898:M899"/>
    <mergeCell ref="H894:H895"/>
    <mergeCell ref="A891:A897"/>
    <mergeCell ref="B891:B897"/>
    <mergeCell ref="C891:C893"/>
    <mergeCell ref="A914:A918"/>
    <mergeCell ref="B914:B918"/>
    <mergeCell ref="C914:C915"/>
    <mergeCell ref="D914:D915"/>
    <mergeCell ref="H914:H915"/>
    <mergeCell ref="I914:I918"/>
    <mergeCell ref="A907:A911"/>
    <mergeCell ref="B907:B911"/>
    <mergeCell ref="I907:I911"/>
    <mergeCell ref="C908:C911"/>
    <mergeCell ref="D908:D911"/>
    <mergeCell ref="H908:H911"/>
    <mergeCell ref="C888:C890"/>
    <mergeCell ref="D888:D890"/>
    <mergeCell ref="H888:H890"/>
    <mergeCell ref="A900:A902"/>
    <mergeCell ref="B900:B902"/>
    <mergeCell ref="I900:I902"/>
    <mergeCell ref="A903:A905"/>
    <mergeCell ref="B903:B905"/>
    <mergeCell ref="C903:C904"/>
    <mergeCell ref="D903:D904"/>
    <mergeCell ref="H903:H904"/>
    <mergeCell ref="I903:I905"/>
    <mergeCell ref="C916:C918"/>
    <mergeCell ref="D916:D918"/>
    <mergeCell ref="H916:H918"/>
    <mergeCell ref="A898:A899"/>
    <mergeCell ref="J870:J871"/>
    <mergeCell ref="M870:M871"/>
    <mergeCell ref="M896:M897"/>
    <mergeCell ref="A879:A883"/>
    <mergeCell ref="B879:B883"/>
    <mergeCell ref="I879:I883"/>
    <mergeCell ref="C880:C883"/>
    <mergeCell ref="D880:D883"/>
    <mergeCell ref="H880:H883"/>
    <mergeCell ref="A872:A874"/>
    <mergeCell ref="B872:B874"/>
    <mergeCell ref="I872:I874"/>
    <mergeCell ref="A875:A877"/>
    <mergeCell ref="B875:B877"/>
    <mergeCell ref="C875:C876"/>
    <mergeCell ref="D875:D876"/>
    <mergeCell ref="H875:H876"/>
    <mergeCell ref="I875:I877"/>
    <mergeCell ref="A870:A871"/>
    <mergeCell ref="A886:A890"/>
    <mergeCell ref="B886:B890"/>
    <mergeCell ref="C886:C887"/>
    <mergeCell ref="D886:D887"/>
    <mergeCell ref="H886:H887"/>
    <mergeCell ref="I886:I890"/>
    <mergeCell ref="B870:B871"/>
    <mergeCell ref="C870:C871"/>
    <mergeCell ref="C896:C897"/>
    <mergeCell ref="D896:D897"/>
    <mergeCell ref="H896:H897"/>
    <mergeCell ref="C894:C895"/>
    <mergeCell ref="D894:D895"/>
    <mergeCell ref="A863:A869"/>
    <mergeCell ref="B863:B869"/>
    <mergeCell ref="C863:C865"/>
    <mergeCell ref="D863:D865"/>
    <mergeCell ref="H863:H865"/>
    <mergeCell ref="I863:I869"/>
    <mergeCell ref="D870:D871"/>
    <mergeCell ref="H870:H871"/>
    <mergeCell ref="I870:I871"/>
    <mergeCell ref="J866:J867"/>
    <mergeCell ref="M866:M867"/>
    <mergeCell ref="P866:P867"/>
    <mergeCell ref="Q866:Q867"/>
    <mergeCell ref="R858:R862"/>
    <mergeCell ref="C868:C869"/>
    <mergeCell ref="D868:D869"/>
    <mergeCell ref="H868:H869"/>
    <mergeCell ref="C866:C867"/>
    <mergeCell ref="D866:D867"/>
    <mergeCell ref="H866:H867"/>
    <mergeCell ref="J868:J869"/>
    <mergeCell ref="M868:M869"/>
    <mergeCell ref="P868:P869"/>
    <mergeCell ref="Q868:Q869"/>
    <mergeCell ref="P870:P871"/>
    <mergeCell ref="Q870:Q871"/>
    <mergeCell ref="C860:C862"/>
    <mergeCell ref="D860:D862"/>
    <mergeCell ref="H860:H862"/>
    <mergeCell ref="J863:J865"/>
    <mergeCell ref="M863:M865"/>
    <mergeCell ref="P863:P865"/>
    <mergeCell ref="Q863:Q865"/>
    <mergeCell ref="R863:R869"/>
    <mergeCell ref="P842:P843"/>
    <mergeCell ref="Q842:Q843"/>
    <mergeCell ref="J847:J848"/>
    <mergeCell ref="M847:M848"/>
    <mergeCell ref="P847:P848"/>
    <mergeCell ref="A858:A862"/>
    <mergeCell ref="B858:B862"/>
    <mergeCell ref="C858:C859"/>
    <mergeCell ref="D858:D859"/>
    <mergeCell ref="H858:H859"/>
    <mergeCell ref="I858:I862"/>
    <mergeCell ref="A851:A855"/>
    <mergeCell ref="B851:B855"/>
    <mergeCell ref="I851:I855"/>
    <mergeCell ref="C852:C855"/>
    <mergeCell ref="D852:D855"/>
    <mergeCell ref="H852:H855"/>
    <mergeCell ref="Q847:Q848"/>
    <mergeCell ref="A844:A846"/>
    <mergeCell ref="B844:B846"/>
    <mergeCell ref="I844:I846"/>
    <mergeCell ref="A847:A849"/>
    <mergeCell ref="B847:B849"/>
    <mergeCell ref="C847:C848"/>
    <mergeCell ref="D847:D848"/>
    <mergeCell ref="H847:H848"/>
    <mergeCell ref="I847:I849"/>
    <mergeCell ref="A842:A843"/>
    <mergeCell ref="B842:B843"/>
    <mergeCell ref="C842:C843"/>
    <mergeCell ref="D842:D843"/>
    <mergeCell ref="H842:H843"/>
    <mergeCell ref="I842:I843"/>
    <mergeCell ref="J842:J843"/>
    <mergeCell ref="M842:M843"/>
    <mergeCell ref="A814:A815"/>
    <mergeCell ref="A830:A834"/>
    <mergeCell ref="B830:B834"/>
    <mergeCell ref="C830:C831"/>
    <mergeCell ref="D830:D831"/>
    <mergeCell ref="H830:H831"/>
    <mergeCell ref="I830:I834"/>
    <mergeCell ref="B814:B815"/>
    <mergeCell ref="C814:C815"/>
    <mergeCell ref="C840:C841"/>
    <mergeCell ref="D840:D841"/>
    <mergeCell ref="H840:H841"/>
    <mergeCell ref="C838:C839"/>
    <mergeCell ref="D838:D839"/>
    <mergeCell ref="H838:H839"/>
    <mergeCell ref="A835:A841"/>
    <mergeCell ref="B835:B841"/>
    <mergeCell ref="C835:C837"/>
    <mergeCell ref="D835:D837"/>
    <mergeCell ref="H835:H837"/>
    <mergeCell ref="I835:I841"/>
    <mergeCell ref="A823:A827"/>
    <mergeCell ref="B823:B827"/>
    <mergeCell ref="I823:I827"/>
    <mergeCell ref="C824:C827"/>
    <mergeCell ref="D824:D827"/>
    <mergeCell ref="H824:H827"/>
    <mergeCell ref="A816:A818"/>
    <mergeCell ref="B816:B818"/>
    <mergeCell ref="I816:I818"/>
    <mergeCell ref="A819:A821"/>
    <mergeCell ref="B819:B821"/>
    <mergeCell ref="C819:C820"/>
    <mergeCell ref="D819:D820"/>
    <mergeCell ref="H819:H820"/>
    <mergeCell ref="I819:I821"/>
    <mergeCell ref="C832:C834"/>
    <mergeCell ref="D832:D834"/>
    <mergeCell ref="H832:H834"/>
    <mergeCell ref="D814:D815"/>
    <mergeCell ref="H814:H815"/>
    <mergeCell ref="I814:I815"/>
    <mergeCell ref="C812:C813"/>
    <mergeCell ref="D812:D813"/>
    <mergeCell ref="H812:H813"/>
    <mergeCell ref="C810:C811"/>
    <mergeCell ref="D810:D811"/>
    <mergeCell ref="H810:H811"/>
    <mergeCell ref="J812:J813"/>
    <mergeCell ref="M812:M813"/>
    <mergeCell ref="P812:P813"/>
    <mergeCell ref="Q812:Q813"/>
    <mergeCell ref="J814:J815"/>
    <mergeCell ref="M814:M815"/>
    <mergeCell ref="P814:P815"/>
    <mergeCell ref="Q814:Q815"/>
    <mergeCell ref="A807:A813"/>
    <mergeCell ref="B807:B813"/>
    <mergeCell ref="C807:C809"/>
    <mergeCell ref="D807:D809"/>
    <mergeCell ref="H807:H809"/>
    <mergeCell ref="I807:I813"/>
    <mergeCell ref="C804:C806"/>
    <mergeCell ref="D804:D806"/>
    <mergeCell ref="H804:H806"/>
    <mergeCell ref="J807:J809"/>
    <mergeCell ref="M807:M809"/>
    <mergeCell ref="P807:P809"/>
    <mergeCell ref="Q807:Q809"/>
    <mergeCell ref="J810:J811"/>
    <mergeCell ref="M810:M811"/>
    <mergeCell ref="P810:P811"/>
    <mergeCell ref="Q810:Q811"/>
    <mergeCell ref="P786:P787"/>
    <mergeCell ref="Q786:Q787"/>
    <mergeCell ref="J791:J792"/>
    <mergeCell ref="M791:M792"/>
    <mergeCell ref="P791:P792"/>
    <mergeCell ref="A802:A806"/>
    <mergeCell ref="B802:B806"/>
    <mergeCell ref="C802:C803"/>
    <mergeCell ref="D802:D803"/>
    <mergeCell ref="H802:H803"/>
    <mergeCell ref="I802:I806"/>
    <mergeCell ref="A795:A799"/>
    <mergeCell ref="B795:B799"/>
    <mergeCell ref="I795:I799"/>
    <mergeCell ref="C796:C799"/>
    <mergeCell ref="D796:D799"/>
    <mergeCell ref="H796:H799"/>
    <mergeCell ref="Q791:Q792"/>
    <mergeCell ref="A788:A790"/>
    <mergeCell ref="B788:B790"/>
    <mergeCell ref="I788:I790"/>
    <mergeCell ref="A791:A793"/>
    <mergeCell ref="B791:B793"/>
    <mergeCell ref="C791:C792"/>
    <mergeCell ref="D791:D792"/>
    <mergeCell ref="H791:H792"/>
    <mergeCell ref="I791:I793"/>
    <mergeCell ref="A786:A787"/>
    <mergeCell ref="B786:B787"/>
    <mergeCell ref="C786:C787"/>
    <mergeCell ref="D786:D787"/>
    <mergeCell ref="H786:H787"/>
    <mergeCell ref="I786:I787"/>
    <mergeCell ref="J786:J787"/>
    <mergeCell ref="M786:M787"/>
    <mergeCell ref="A758:A759"/>
    <mergeCell ref="A774:A778"/>
    <mergeCell ref="B774:B778"/>
    <mergeCell ref="C774:C775"/>
    <mergeCell ref="D774:D775"/>
    <mergeCell ref="H774:H775"/>
    <mergeCell ref="I774:I778"/>
    <mergeCell ref="B758:B759"/>
    <mergeCell ref="C758:C759"/>
    <mergeCell ref="C784:C785"/>
    <mergeCell ref="D784:D785"/>
    <mergeCell ref="H784:H785"/>
    <mergeCell ref="C782:C783"/>
    <mergeCell ref="D782:D783"/>
    <mergeCell ref="H782:H783"/>
    <mergeCell ref="A779:A785"/>
    <mergeCell ref="B779:B785"/>
    <mergeCell ref="C779:C781"/>
    <mergeCell ref="D779:D781"/>
    <mergeCell ref="H779:H781"/>
    <mergeCell ref="I779:I785"/>
    <mergeCell ref="A767:A771"/>
    <mergeCell ref="B767:B771"/>
    <mergeCell ref="I767:I771"/>
    <mergeCell ref="C768:C771"/>
    <mergeCell ref="D768:D771"/>
    <mergeCell ref="H768:H771"/>
    <mergeCell ref="A760:A762"/>
    <mergeCell ref="B760:B762"/>
    <mergeCell ref="I760:I762"/>
    <mergeCell ref="A763:A765"/>
    <mergeCell ref="B763:B765"/>
    <mergeCell ref="C763:C764"/>
    <mergeCell ref="D763:D764"/>
    <mergeCell ref="H763:H764"/>
    <mergeCell ref="I763:I765"/>
    <mergeCell ref="C776:C778"/>
    <mergeCell ref="D776:D778"/>
    <mergeCell ref="H776:H778"/>
    <mergeCell ref="D758:D759"/>
    <mergeCell ref="H758:H759"/>
    <mergeCell ref="I758:I759"/>
    <mergeCell ref="C756:C757"/>
    <mergeCell ref="D756:D757"/>
    <mergeCell ref="H756:H757"/>
    <mergeCell ref="C754:C755"/>
    <mergeCell ref="D754:D755"/>
    <mergeCell ref="H754:H755"/>
    <mergeCell ref="J756:J757"/>
    <mergeCell ref="M756:M757"/>
    <mergeCell ref="P756:P757"/>
    <mergeCell ref="Q756:Q757"/>
    <mergeCell ref="J758:J759"/>
    <mergeCell ref="M758:M759"/>
    <mergeCell ref="P758:P759"/>
    <mergeCell ref="Q758:Q759"/>
    <mergeCell ref="A751:A757"/>
    <mergeCell ref="B751:B757"/>
    <mergeCell ref="C751:C753"/>
    <mergeCell ref="D751:D753"/>
    <mergeCell ref="H751:H753"/>
    <mergeCell ref="I751:I757"/>
    <mergeCell ref="C748:C750"/>
    <mergeCell ref="D748:D750"/>
    <mergeCell ref="H748:H750"/>
    <mergeCell ref="J751:J753"/>
    <mergeCell ref="M751:M753"/>
    <mergeCell ref="P751:P753"/>
    <mergeCell ref="Q751:Q753"/>
    <mergeCell ref="J754:J755"/>
    <mergeCell ref="M754:M755"/>
    <mergeCell ref="P754:P755"/>
    <mergeCell ref="Q754:Q755"/>
    <mergeCell ref="P730:P731"/>
    <mergeCell ref="Q730:Q731"/>
    <mergeCell ref="J735:J736"/>
    <mergeCell ref="M735:M736"/>
    <mergeCell ref="P735:P736"/>
    <mergeCell ref="A746:A750"/>
    <mergeCell ref="B746:B750"/>
    <mergeCell ref="C746:C747"/>
    <mergeCell ref="D746:D747"/>
    <mergeCell ref="H746:H747"/>
    <mergeCell ref="I746:I750"/>
    <mergeCell ref="A739:A743"/>
    <mergeCell ref="B739:B743"/>
    <mergeCell ref="I739:I743"/>
    <mergeCell ref="C740:C743"/>
    <mergeCell ref="D740:D743"/>
    <mergeCell ref="H740:H743"/>
    <mergeCell ref="Q735:Q736"/>
    <mergeCell ref="A732:A734"/>
    <mergeCell ref="B732:B734"/>
    <mergeCell ref="I732:I734"/>
    <mergeCell ref="A735:A737"/>
    <mergeCell ref="B735:B737"/>
    <mergeCell ref="C735:C736"/>
    <mergeCell ref="D735:D736"/>
    <mergeCell ref="H735:H736"/>
    <mergeCell ref="I735:I737"/>
    <mergeCell ref="A730:A731"/>
    <mergeCell ref="B730:B731"/>
    <mergeCell ref="C730:C731"/>
    <mergeCell ref="D730:D731"/>
    <mergeCell ref="H730:H731"/>
    <mergeCell ref="I730:I731"/>
    <mergeCell ref="J730:J731"/>
    <mergeCell ref="M730:M731"/>
    <mergeCell ref="A702:A703"/>
    <mergeCell ref="A718:A722"/>
    <mergeCell ref="B718:B722"/>
    <mergeCell ref="C718:C719"/>
    <mergeCell ref="D718:D719"/>
    <mergeCell ref="H718:H719"/>
    <mergeCell ref="I718:I722"/>
    <mergeCell ref="B702:B703"/>
    <mergeCell ref="C702:C703"/>
    <mergeCell ref="C728:C729"/>
    <mergeCell ref="D728:D729"/>
    <mergeCell ref="H728:H729"/>
    <mergeCell ref="C726:C727"/>
    <mergeCell ref="D726:D727"/>
    <mergeCell ref="H726:H727"/>
    <mergeCell ref="A723:A729"/>
    <mergeCell ref="B723:B729"/>
    <mergeCell ref="C723:C725"/>
    <mergeCell ref="D723:D725"/>
    <mergeCell ref="H723:H725"/>
    <mergeCell ref="I723:I729"/>
    <mergeCell ref="A711:A715"/>
    <mergeCell ref="B711:B715"/>
    <mergeCell ref="I711:I715"/>
    <mergeCell ref="C712:C715"/>
    <mergeCell ref="D712:D715"/>
    <mergeCell ref="H712:H715"/>
    <mergeCell ref="A704:A706"/>
    <mergeCell ref="B704:B706"/>
    <mergeCell ref="I704:I706"/>
    <mergeCell ref="A707:A709"/>
    <mergeCell ref="B707:B709"/>
    <mergeCell ref="C707:C708"/>
    <mergeCell ref="D707:D708"/>
    <mergeCell ref="H707:H708"/>
    <mergeCell ref="I707:I709"/>
    <mergeCell ref="C720:C722"/>
    <mergeCell ref="D720:D722"/>
    <mergeCell ref="H720:H722"/>
    <mergeCell ref="D702:D703"/>
    <mergeCell ref="H702:H703"/>
    <mergeCell ref="I702:I703"/>
    <mergeCell ref="C700:C701"/>
    <mergeCell ref="D700:D701"/>
    <mergeCell ref="H700:H701"/>
    <mergeCell ref="C698:C699"/>
    <mergeCell ref="D698:D699"/>
    <mergeCell ref="H698:H699"/>
    <mergeCell ref="J700:J701"/>
    <mergeCell ref="M700:M701"/>
    <mergeCell ref="P700:P701"/>
    <mergeCell ref="Q700:Q701"/>
    <mergeCell ref="J702:J703"/>
    <mergeCell ref="M702:M703"/>
    <mergeCell ref="P702:P703"/>
    <mergeCell ref="Q702:Q703"/>
    <mergeCell ref="A695:A701"/>
    <mergeCell ref="B695:B701"/>
    <mergeCell ref="C695:C697"/>
    <mergeCell ref="D695:D697"/>
    <mergeCell ref="H695:H697"/>
    <mergeCell ref="I695:I701"/>
    <mergeCell ref="C692:C694"/>
    <mergeCell ref="D692:D694"/>
    <mergeCell ref="H692:H694"/>
    <mergeCell ref="J695:J697"/>
    <mergeCell ref="M695:M697"/>
    <mergeCell ref="P695:P697"/>
    <mergeCell ref="Q695:Q697"/>
    <mergeCell ref="J698:J699"/>
    <mergeCell ref="M698:M699"/>
    <mergeCell ref="P698:P699"/>
    <mergeCell ref="Q698:Q699"/>
    <mergeCell ref="P674:P675"/>
    <mergeCell ref="Q674:Q675"/>
    <mergeCell ref="J679:J680"/>
    <mergeCell ref="M679:M680"/>
    <mergeCell ref="P679:P680"/>
    <mergeCell ref="A690:A694"/>
    <mergeCell ref="B690:B694"/>
    <mergeCell ref="C690:C691"/>
    <mergeCell ref="D690:D691"/>
    <mergeCell ref="H690:H691"/>
    <mergeCell ref="I690:I694"/>
    <mergeCell ref="A683:A687"/>
    <mergeCell ref="B683:B687"/>
    <mergeCell ref="I683:I687"/>
    <mergeCell ref="C684:C687"/>
    <mergeCell ref="D684:D687"/>
    <mergeCell ref="H684:H687"/>
    <mergeCell ref="Q679:Q680"/>
    <mergeCell ref="A676:A678"/>
    <mergeCell ref="B676:B678"/>
    <mergeCell ref="I676:I678"/>
    <mergeCell ref="A679:A681"/>
    <mergeCell ref="B679:B681"/>
    <mergeCell ref="C679:C680"/>
    <mergeCell ref="D679:D680"/>
    <mergeCell ref="H679:H680"/>
    <mergeCell ref="I679:I681"/>
    <mergeCell ref="A674:A675"/>
    <mergeCell ref="B674:B675"/>
    <mergeCell ref="C674:C675"/>
    <mergeCell ref="D674:D675"/>
    <mergeCell ref="H674:H675"/>
    <mergeCell ref="I674:I675"/>
    <mergeCell ref="J674:J675"/>
    <mergeCell ref="M674:M675"/>
    <mergeCell ref="A646:A647"/>
    <mergeCell ref="A662:A666"/>
    <mergeCell ref="B662:B666"/>
    <mergeCell ref="C662:C663"/>
    <mergeCell ref="D662:D663"/>
    <mergeCell ref="H662:H663"/>
    <mergeCell ref="I662:I666"/>
    <mergeCell ref="B646:B647"/>
    <mergeCell ref="C646:C647"/>
    <mergeCell ref="C672:C673"/>
    <mergeCell ref="D672:D673"/>
    <mergeCell ref="H672:H673"/>
    <mergeCell ref="C670:C671"/>
    <mergeCell ref="D670:D671"/>
    <mergeCell ref="H670:H671"/>
    <mergeCell ref="A667:A673"/>
    <mergeCell ref="B667:B673"/>
    <mergeCell ref="C667:C669"/>
    <mergeCell ref="D667:D669"/>
    <mergeCell ref="H667:H669"/>
    <mergeCell ref="I667:I673"/>
    <mergeCell ref="A655:A659"/>
    <mergeCell ref="B655:B659"/>
    <mergeCell ref="I655:I659"/>
    <mergeCell ref="C656:C659"/>
    <mergeCell ref="D656:D659"/>
    <mergeCell ref="H656:H659"/>
    <mergeCell ref="A648:A650"/>
    <mergeCell ref="B648:B650"/>
    <mergeCell ref="I648:I650"/>
    <mergeCell ref="A651:A653"/>
    <mergeCell ref="B651:B653"/>
    <mergeCell ref="C651:C652"/>
    <mergeCell ref="D651:D652"/>
    <mergeCell ref="H651:H652"/>
    <mergeCell ref="I651:I653"/>
    <mergeCell ref="C664:C666"/>
    <mergeCell ref="D664:D666"/>
    <mergeCell ref="H664:H666"/>
    <mergeCell ref="D646:D647"/>
    <mergeCell ref="H646:H647"/>
    <mergeCell ref="I646:I647"/>
    <mergeCell ref="C644:C645"/>
    <mergeCell ref="D644:D645"/>
    <mergeCell ref="H644:H645"/>
    <mergeCell ref="C642:C643"/>
    <mergeCell ref="D642:D643"/>
    <mergeCell ref="H642:H643"/>
    <mergeCell ref="J644:J645"/>
    <mergeCell ref="M644:M645"/>
    <mergeCell ref="P644:P645"/>
    <mergeCell ref="Q644:Q645"/>
    <mergeCell ref="J646:J647"/>
    <mergeCell ref="M646:M647"/>
    <mergeCell ref="P646:P647"/>
    <mergeCell ref="Q646:Q647"/>
    <mergeCell ref="A639:A645"/>
    <mergeCell ref="B639:B645"/>
    <mergeCell ref="C639:C641"/>
    <mergeCell ref="D639:D641"/>
    <mergeCell ref="H639:H641"/>
    <mergeCell ref="I639:I645"/>
    <mergeCell ref="J639:J641"/>
    <mergeCell ref="M639:M641"/>
    <mergeCell ref="P639:P641"/>
    <mergeCell ref="Q639:Q641"/>
    <mergeCell ref="J642:J643"/>
    <mergeCell ref="M642:M643"/>
    <mergeCell ref="P642:P643"/>
    <mergeCell ref="Q642:Q643"/>
    <mergeCell ref="P618:P619"/>
    <mergeCell ref="Q618:Q619"/>
    <mergeCell ref="J623:J624"/>
    <mergeCell ref="M623:M624"/>
    <mergeCell ref="P623:P624"/>
    <mergeCell ref="A623:A625"/>
    <mergeCell ref="B623:B625"/>
    <mergeCell ref="C623:C624"/>
    <mergeCell ref="D623:D624"/>
    <mergeCell ref="H623:H624"/>
    <mergeCell ref="I623:I625"/>
    <mergeCell ref="C636:C638"/>
    <mergeCell ref="D636:D638"/>
    <mergeCell ref="H636:H638"/>
    <mergeCell ref="A618:A619"/>
    <mergeCell ref="B618:B619"/>
    <mergeCell ref="C618:C619"/>
    <mergeCell ref="D618:D619"/>
    <mergeCell ref="U628:U631"/>
    <mergeCell ref="T628:T631"/>
    <mergeCell ref="S628:S631"/>
    <mergeCell ref="R628:R631"/>
    <mergeCell ref="U623:U625"/>
    <mergeCell ref="T623:T625"/>
    <mergeCell ref="S623:S625"/>
    <mergeCell ref="R623:R625"/>
    <mergeCell ref="U620:U622"/>
    <mergeCell ref="T620:T622"/>
    <mergeCell ref="S620:S622"/>
    <mergeCell ref="R620:R622"/>
    <mergeCell ref="U618:U619"/>
    <mergeCell ref="T618:T619"/>
    <mergeCell ref="S618:S619"/>
    <mergeCell ref="R618:R619"/>
    <mergeCell ref="A634:A638"/>
    <mergeCell ref="B634:B638"/>
    <mergeCell ref="C634:C635"/>
    <mergeCell ref="D634:D635"/>
    <mergeCell ref="H634:H635"/>
    <mergeCell ref="I634:I638"/>
    <mergeCell ref="A627:A631"/>
    <mergeCell ref="B627:B631"/>
    <mergeCell ref="I627:I631"/>
    <mergeCell ref="C628:C631"/>
    <mergeCell ref="D628:D631"/>
    <mergeCell ref="H628:H631"/>
    <mergeCell ref="Q623:Q624"/>
    <mergeCell ref="A620:A622"/>
    <mergeCell ref="B620:B622"/>
    <mergeCell ref="I620:I622"/>
    <mergeCell ref="H618:H619"/>
    <mergeCell ref="I618:I619"/>
    <mergeCell ref="J618:J619"/>
    <mergeCell ref="M618:M619"/>
    <mergeCell ref="A590:A591"/>
    <mergeCell ref="A606:A610"/>
    <mergeCell ref="B606:B610"/>
    <mergeCell ref="C606:C607"/>
    <mergeCell ref="D606:D607"/>
    <mergeCell ref="H606:H607"/>
    <mergeCell ref="I606:I610"/>
    <mergeCell ref="B590:B591"/>
    <mergeCell ref="C590:C591"/>
    <mergeCell ref="C616:C617"/>
    <mergeCell ref="D616:D617"/>
    <mergeCell ref="H616:H617"/>
    <mergeCell ref="C614:C615"/>
    <mergeCell ref="D614:D615"/>
    <mergeCell ref="H614:H615"/>
    <mergeCell ref="A611:A617"/>
    <mergeCell ref="B611:B617"/>
    <mergeCell ref="C611:C613"/>
    <mergeCell ref="D611:D613"/>
    <mergeCell ref="H611:H613"/>
    <mergeCell ref="I611:I617"/>
    <mergeCell ref="A599:A603"/>
    <mergeCell ref="B599:B603"/>
    <mergeCell ref="I599:I603"/>
    <mergeCell ref="C600:C603"/>
    <mergeCell ref="D600:D603"/>
    <mergeCell ref="H600:H603"/>
    <mergeCell ref="A592:A594"/>
    <mergeCell ref="B592:B594"/>
    <mergeCell ref="I592:I594"/>
    <mergeCell ref="A595:A597"/>
    <mergeCell ref="B595:B597"/>
    <mergeCell ref="C595:C596"/>
    <mergeCell ref="D595:D596"/>
    <mergeCell ref="H595:H596"/>
    <mergeCell ref="I595:I597"/>
    <mergeCell ref="C608:C610"/>
    <mergeCell ref="D608:D610"/>
    <mergeCell ref="H608:H610"/>
    <mergeCell ref="D590:D591"/>
    <mergeCell ref="H590:H591"/>
    <mergeCell ref="I590:I591"/>
    <mergeCell ref="C588:C589"/>
    <mergeCell ref="D588:D589"/>
    <mergeCell ref="H588:H589"/>
    <mergeCell ref="I562:I563"/>
    <mergeCell ref="J562:J563"/>
    <mergeCell ref="M562:M563"/>
    <mergeCell ref="C586:C587"/>
    <mergeCell ref="D586:D587"/>
    <mergeCell ref="H586:H587"/>
    <mergeCell ref="J588:J589"/>
    <mergeCell ref="M588:M589"/>
    <mergeCell ref="P588:P589"/>
    <mergeCell ref="Q588:Q589"/>
    <mergeCell ref="J590:J591"/>
    <mergeCell ref="M590:M591"/>
    <mergeCell ref="P590:P591"/>
    <mergeCell ref="Q590:Q591"/>
    <mergeCell ref="A583:A589"/>
    <mergeCell ref="B583:B589"/>
    <mergeCell ref="C583:C585"/>
    <mergeCell ref="D583:D585"/>
    <mergeCell ref="H583:H585"/>
    <mergeCell ref="I583:I589"/>
    <mergeCell ref="J586:J587"/>
    <mergeCell ref="M586:M587"/>
    <mergeCell ref="P586:P587"/>
    <mergeCell ref="Q586:Q587"/>
    <mergeCell ref="J583:J585"/>
    <mergeCell ref="M583:M585"/>
    <mergeCell ref="P583:P585"/>
    <mergeCell ref="Q583:Q585"/>
    <mergeCell ref="P562:P563"/>
    <mergeCell ref="Q562:Q563"/>
    <mergeCell ref="J567:J568"/>
    <mergeCell ref="M567:M568"/>
    <mergeCell ref="P567:P568"/>
    <mergeCell ref="U567:U569"/>
    <mergeCell ref="T567:T569"/>
    <mergeCell ref="S567:S569"/>
    <mergeCell ref="R567:R569"/>
    <mergeCell ref="U564:U566"/>
    <mergeCell ref="T564:T566"/>
    <mergeCell ref="S564:S566"/>
    <mergeCell ref="R564:R566"/>
    <mergeCell ref="U562:U563"/>
    <mergeCell ref="T562:T563"/>
    <mergeCell ref="S562:S563"/>
    <mergeCell ref="R562:R563"/>
    <mergeCell ref="Q567:Q568"/>
    <mergeCell ref="A578:A582"/>
    <mergeCell ref="B578:B582"/>
    <mergeCell ref="C578:C579"/>
    <mergeCell ref="D578:D579"/>
    <mergeCell ref="H578:H579"/>
    <mergeCell ref="I578:I582"/>
    <mergeCell ref="A571:A575"/>
    <mergeCell ref="B571:B575"/>
    <mergeCell ref="I571:I575"/>
    <mergeCell ref="C572:C575"/>
    <mergeCell ref="D572:D575"/>
    <mergeCell ref="H572:H575"/>
    <mergeCell ref="C552:C554"/>
    <mergeCell ref="D552:D554"/>
    <mergeCell ref="H552:H554"/>
    <mergeCell ref="A564:A566"/>
    <mergeCell ref="B564:B566"/>
    <mergeCell ref="I564:I566"/>
    <mergeCell ref="A567:A569"/>
    <mergeCell ref="B567:B569"/>
    <mergeCell ref="C567:C568"/>
    <mergeCell ref="D567:D568"/>
    <mergeCell ref="H567:H568"/>
    <mergeCell ref="I567:I569"/>
    <mergeCell ref="C580:C582"/>
    <mergeCell ref="D580:D582"/>
    <mergeCell ref="H580:H582"/>
    <mergeCell ref="A562:A563"/>
    <mergeCell ref="B562:B563"/>
    <mergeCell ref="C562:C563"/>
    <mergeCell ref="D562:D563"/>
    <mergeCell ref="H562:H563"/>
    <mergeCell ref="A534:A535"/>
    <mergeCell ref="A550:A554"/>
    <mergeCell ref="B550:B554"/>
    <mergeCell ref="C550:C551"/>
    <mergeCell ref="D550:D551"/>
    <mergeCell ref="H550:H551"/>
    <mergeCell ref="I550:I554"/>
    <mergeCell ref="B534:B535"/>
    <mergeCell ref="C534:C535"/>
    <mergeCell ref="C560:C561"/>
    <mergeCell ref="D560:D561"/>
    <mergeCell ref="H560:H561"/>
    <mergeCell ref="C558:C559"/>
    <mergeCell ref="D558:D559"/>
    <mergeCell ref="H558:H559"/>
    <mergeCell ref="A555:A561"/>
    <mergeCell ref="B555:B561"/>
    <mergeCell ref="C555:C557"/>
    <mergeCell ref="D555:D557"/>
    <mergeCell ref="H555:H557"/>
    <mergeCell ref="I555:I561"/>
    <mergeCell ref="A543:A547"/>
    <mergeCell ref="B543:B547"/>
    <mergeCell ref="I543:I547"/>
    <mergeCell ref="C544:C547"/>
    <mergeCell ref="D544:D547"/>
    <mergeCell ref="H544:H547"/>
    <mergeCell ref="A536:A538"/>
    <mergeCell ref="B536:B538"/>
    <mergeCell ref="I536:I538"/>
    <mergeCell ref="A539:A541"/>
    <mergeCell ref="B539:B541"/>
    <mergeCell ref="C539:C540"/>
    <mergeCell ref="D539:D540"/>
    <mergeCell ref="H539:H540"/>
    <mergeCell ref="I539:I541"/>
    <mergeCell ref="J539:J540"/>
    <mergeCell ref="M539:M540"/>
    <mergeCell ref="D534:D535"/>
    <mergeCell ref="H534:H535"/>
    <mergeCell ref="I534:I535"/>
    <mergeCell ref="J530:J531"/>
    <mergeCell ref="M530:M531"/>
    <mergeCell ref="P530:P531"/>
    <mergeCell ref="Q530:Q531"/>
    <mergeCell ref="R522:R526"/>
    <mergeCell ref="C532:C533"/>
    <mergeCell ref="D532:D533"/>
    <mergeCell ref="H532:H533"/>
    <mergeCell ref="C530:C531"/>
    <mergeCell ref="D530:D531"/>
    <mergeCell ref="H530:H531"/>
    <mergeCell ref="J532:J533"/>
    <mergeCell ref="M532:M533"/>
    <mergeCell ref="P532:P533"/>
    <mergeCell ref="Q532:Q533"/>
    <mergeCell ref="P534:P535"/>
    <mergeCell ref="Q534:Q535"/>
    <mergeCell ref="C524:C526"/>
    <mergeCell ref="D524:D526"/>
    <mergeCell ref="H524:H526"/>
    <mergeCell ref="J527:J529"/>
    <mergeCell ref="M527:M529"/>
    <mergeCell ref="P527:P529"/>
    <mergeCell ref="J534:J535"/>
    <mergeCell ref="M534:M535"/>
    <mergeCell ref="Q527:Q529"/>
    <mergeCell ref="R527:R533"/>
    <mergeCell ref="A522:A526"/>
    <mergeCell ref="B522:B526"/>
    <mergeCell ref="C522:C523"/>
    <mergeCell ref="D522:D523"/>
    <mergeCell ref="H522:H523"/>
    <mergeCell ref="I522:I526"/>
    <mergeCell ref="A515:A519"/>
    <mergeCell ref="B515:B519"/>
    <mergeCell ref="I515:I519"/>
    <mergeCell ref="C516:C519"/>
    <mergeCell ref="D516:D519"/>
    <mergeCell ref="H516:H519"/>
    <mergeCell ref="Q511:Q512"/>
    <mergeCell ref="A508:A510"/>
    <mergeCell ref="B508:B510"/>
    <mergeCell ref="I508:I510"/>
    <mergeCell ref="A511:A513"/>
    <mergeCell ref="B511:B513"/>
    <mergeCell ref="C511:C512"/>
    <mergeCell ref="D511:D512"/>
    <mergeCell ref="H511:H512"/>
    <mergeCell ref="I511:I513"/>
    <mergeCell ref="A527:A533"/>
    <mergeCell ref="B527:B533"/>
    <mergeCell ref="C527:C529"/>
    <mergeCell ref="D527:D529"/>
    <mergeCell ref="H527:H529"/>
    <mergeCell ref="I527:I533"/>
    <mergeCell ref="C499:C501"/>
    <mergeCell ref="D499:D501"/>
    <mergeCell ref="H499:H501"/>
    <mergeCell ref="I499:I505"/>
    <mergeCell ref="A487:A491"/>
    <mergeCell ref="B487:B491"/>
    <mergeCell ref="I487:I491"/>
    <mergeCell ref="C488:C491"/>
    <mergeCell ref="D488:D491"/>
    <mergeCell ref="H488:H491"/>
    <mergeCell ref="A480:A482"/>
    <mergeCell ref="B480:B482"/>
    <mergeCell ref="P506:P507"/>
    <mergeCell ref="Q506:Q507"/>
    <mergeCell ref="J511:J512"/>
    <mergeCell ref="M511:M512"/>
    <mergeCell ref="P511:P512"/>
    <mergeCell ref="A506:A507"/>
    <mergeCell ref="B506:B507"/>
    <mergeCell ref="C506:C507"/>
    <mergeCell ref="D506:D507"/>
    <mergeCell ref="H506:H507"/>
    <mergeCell ref="C496:C498"/>
    <mergeCell ref="D496:D498"/>
    <mergeCell ref="H496:H498"/>
    <mergeCell ref="P504:P505"/>
    <mergeCell ref="Q504:Q505"/>
    <mergeCell ref="J504:J505"/>
    <mergeCell ref="D478:D479"/>
    <mergeCell ref="H478:H479"/>
    <mergeCell ref="I478:I479"/>
    <mergeCell ref="C476:C477"/>
    <mergeCell ref="D476:D477"/>
    <mergeCell ref="H476:H477"/>
    <mergeCell ref="C474:C475"/>
    <mergeCell ref="D474:D475"/>
    <mergeCell ref="H474:H475"/>
    <mergeCell ref="I506:I507"/>
    <mergeCell ref="J506:J507"/>
    <mergeCell ref="M506:M507"/>
    <mergeCell ref="A478:A479"/>
    <mergeCell ref="A494:A498"/>
    <mergeCell ref="B494:B498"/>
    <mergeCell ref="C494:C495"/>
    <mergeCell ref="D494:D495"/>
    <mergeCell ref="H494:H495"/>
    <mergeCell ref="I494:I498"/>
    <mergeCell ref="B478:B479"/>
    <mergeCell ref="C478:C479"/>
    <mergeCell ref="C504:C505"/>
    <mergeCell ref="D504:D505"/>
    <mergeCell ref="H504:H505"/>
    <mergeCell ref="C502:C503"/>
    <mergeCell ref="D502:D503"/>
    <mergeCell ref="H502:H503"/>
    <mergeCell ref="A499:A505"/>
    <mergeCell ref="B499:B505"/>
    <mergeCell ref="M504:M505"/>
    <mergeCell ref="J478:J479"/>
    <mergeCell ref="M478:M479"/>
    <mergeCell ref="Q478:Q479"/>
    <mergeCell ref="A466:A470"/>
    <mergeCell ref="B466:B470"/>
    <mergeCell ref="C466:C467"/>
    <mergeCell ref="D466:D467"/>
    <mergeCell ref="H466:H467"/>
    <mergeCell ref="I466:I470"/>
    <mergeCell ref="A459:A463"/>
    <mergeCell ref="B459:B463"/>
    <mergeCell ref="I459:I463"/>
    <mergeCell ref="C460:C463"/>
    <mergeCell ref="D460:D463"/>
    <mergeCell ref="H460:H463"/>
    <mergeCell ref="I480:I482"/>
    <mergeCell ref="A483:A485"/>
    <mergeCell ref="B483:B485"/>
    <mergeCell ref="C483:C484"/>
    <mergeCell ref="D483:D484"/>
    <mergeCell ref="H483:H484"/>
    <mergeCell ref="I483:I485"/>
    <mergeCell ref="A471:A477"/>
    <mergeCell ref="B471:B477"/>
    <mergeCell ref="C471:C473"/>
    <mergeCell ref="D471:D473"/>
    <mergeCell ref="H471:H473"/>
    <mergeCell ref="I471:I477"/>
    <mergeCell ref="C468:C470"/>
    <mergeCell ref="D468:D470"/>
    <mergeCell ref="H468:H470"/>
    <mergeCell ref="J471:J473"/>
    <mergeCell ref="M471:M473"/>
    <mergeCell ref="P471:P473"/>
    <mergeCell ref="Q471:Q473"/>
    <mergeCell ref="R471:R477"/>
    <mergeCell ref="S471:S477"/>
    <mergeCell ref="T471:T477"/>
    <mergeCell ref="U455:U457"/>
    <mergeCell ref="T455:T457"/>
    <mergeCell ref="S455:S457"/>
    <mergeCell ref="R455:R457"/>
    <mergeCell ref="J476:J477"/>
    <mergeCell ref="M476:M477"/>
    <mergeCell ref="P476:P477"/>
    <mergeCell ref="Q476:Q477"/>
    <mergeCell ref="C448:C449"/>
    <mergeCell ref="D448:D449"/>
    <mergeCell ref="H448:H449"/>
    <mergeCell ref="C446:C447"/>
    <mergeCell ref="D446:D447"/>
    <mergeCell ref="H446:H447"/>
    <mergeCell ref="J455:J456"/>
    <mergeCell ref="M455:M456"/>
    <mergeCell ref="P455:P456"/>
    <mergeCell ref="J474:J475"/>
    <mergeCell ref="M474:M475"/>
    <mergeCell ref="P474:P475"/>
    <mergeCell ref="Q474:Q475"/>
    <mergeCell ref="Q455:Q456"/>
    <mergeCell ref="U452:U454"/>
    <mergeCell ref="T452:T454"/>
    <mergeCell ref="S452:S454"/>
    <mergeCell ref="R452:R454"/>
    <mergeCell ref="U450:U451"/>
    <mergeCell ref="T450:T451"/>
    <mergeCell ref="A443:A449"/>
    <mergeCell ref="B443:B449"/>
    <mergeCell ref="C443:C445"/>
    <mergeCell ref="D443:D445"/>
    <mergeCell ref="H443:H445"/>
    <mergeCell ref="I443:I449"/>
    <mergeCell ref="A452:A454"/>
    <mergeCell ref="B452:B454"/>
    <mergeCell ref="I452:I454"/>
    <mergeCell ref="A455:A457"/>
    <mergeCell ref="B455:B457"/>
    <mergeCell ref="C455:C456"/>
    <mergeCell ref="D455:D456"/>
    <mergeCell ref="H455:H456"/>
    <mergeCell ref="I455:I457"/>
    <mergeCell ref="A450:A451"/>
    <mergeCell ref="B450:B451"/>
    <mergeCell ref="C450:C451"/>
    <mergeCell ref="D450:D451"/>
    <mergeCell ref="H450:H451"/>
    <mergeCell ref="I450:I451"/>
    <mergeCell ref="C440:C442"/>
    <mergeCell ref="D440:D442"/>
    <mergeCell ref="H440:H442"/>
    <mergeCell ref="A422:A423"/>
    <mergeCell ref="A438:A442"/>
    <mergeCell ref="B438:B442"/>
    <mergeCell ref="C438:C439"/>
    <mergeCell ref="D438:D439"/>
    <mergeCell ref="H438:H439"/>
    <mergeCell ref="I438:I442"/>
    <mergeCell ref="B422:B423"/>
    <mergeCell ref="C422:C423"/>
    <mergeCell ref="D422:D423"/>
    <mergeCell ref="H422:H423"/>
    <mergeCell ref="I422:I423"/>
    <mergeCell ref="J422:J423"/>
    <mergeCell ref="M422:M423"/>
    <mergeCell ref="J427:J428"/>
    <mergeCell ref="M427:M428"/>
    <mergeCell ref="A424:A426"/>
    <mergeCell ref="B424:B426"/>
    <mergeCell ref="I424:I426"/>
    <mergeCell ref="A427:A429"/>
    <mergeCell ref="B427:B429"/>
    <mergeCell ref="C427:C428"/>
    <mergeCell ref="D427:D428"/>
    <mergeCell ref="H427:H428"/>
    <mergeCell ref="I427:I429"/>
    <mergeCell ref="A415:A421"/>
    <mergeCell ref="B415:B421"/>
    <mergeCell ref="C415:C417"/>
    <mergeCell ref="D415:D417"/>
    <mergeCell ref="H415:H417"/>
    <mergeCell ref="I415:I421"/>
    <mergeCell ref="C412:C414"/>
    <mergeCell ref="D412:D414"/>
    <mergeCell ref="H412:H414"/>
    <mergeCell ref="C420:C421"/>
    <mergeCell ref="Q399:Q400"/>
    <mergeCell ref="D420:D421"/>
    <mergeCell ref="H420:H421"/>
    <mergeCell ref="C418:C419"/>
    <mergeCell ref="D418:D419"/>
    <mergeCell ref="H418:H419"/>
    <mergeCell ref="J420:J421"/>
    <mergeCell ref="M420:M421"/>
    <mergeCell ref="P420:P421"/>
    <mergeCell ref="Q420:Q421"/>
    <mergeCell ref="M394:M395"/>
    <mergeCell ref="P394:P395"/>
    <mergeCell ref="Q394:Q395"/>
    <mergeCell ref="J399:J400"/>
    <mergeCell ref="M399:M400"/>
    <mergeCell ref="P399:P400"/>
    <mergeCell ref="U422:U423"/>
    <mergeCell ref="J415:J417"/>
    <mergeCell ref="M415:M417"/>
    <mergeCell ref="P415:P417"/>
    <mergeCell ref="Q415:Q417"/>
    <mergeCell ref="R415:R421"/>
    <mergeCell ref="S415:S421"/>
    <mergeCell ref="T415:T421"/>
    <mergeCell ref="U415:U421"/>
    <mergeCell ref="J418:J419"/>
    <mergeCell ref="M418:M419"/>
    <mergeCell ref="P418:P419"/>
    <mergeCell ref="Q418:Q419"/>
    <mergeCell ref="P422:P423"/>
    <mergeCell ref="Q422:Q423"/>
    <mergeCell ref="U404:U407"/>
    <mergeCell ref="T404:T407"/>
    <mergeCell ref="S404:S407"/>
    <mergeCell ref="R404:R407"/>
    <mergeCell ref="U399:U401"/>
    <mergeCell ref="T399:T401"/>
    <mergeCell ref="S399:S401"/>
    <mergeCell ref="R399:R401"/>
    <mergeCell ref="U396:U398"/>
    <mergeCell ref="T396:T398"/>
    <mergeCell ref="S396:S398"/>
    <mergeCell ref="A396:A398"/>
    <mergeCell ref="B396:B398"/>
    <mergeCell ref="I396:I398"/>
    <mergeCell ref="A399:A401"/>
    <mergeCell ref="B399:B401"/>
    <mergeCell ref="C399:C400"/>
    <mergeCell ref="D399:D400"/>
    <mergeCell ref="H399:H400"/>
    <mergeCell ref="I399:I401"/>
    <mergeCell ref="A394:A395"/>
    <mergeCell ref="B394:B395"/>
    <mergeCell ref="C394:C395"/>
    <mergeCell ref="D394:D395"/>
    <mergeCell ref="H394:H395"/>
    <mergeCell ref="I394:I395"/>
    <mergeCell ref="J394:J395"/>
    <mergeCell ref="A410:A414"/>
    <mergeCell ref="B410:B414"/>
    <mergeCell ref="C410:C411"/>
    <mergeCell ref="D410:D411"/>
    <mergeCell ref="H410:H411"/>
    <mergeCell ref="I410:I414"/>
    <mergeCell ref="A403:A407"/>
    <mergeCell ref="B403:B407"/>
    <mergeCell ref="I403:I407"/>
    <mergeCell ref="C404:C407"/>
    <mergeCell ref="D404:D407"/>
    <mergeCell ref="H404:H407"/>
    <mergeCell ref="A382:A386"/>
    <mergeCell ref="B382:B386"/>
    <mergeCell ref="C382:C383"/>
    <mergeCell ref="D382:D383"/>
    <mergeCell ref="H382:H383"/>
    <mergeCell ref="I382:I386"/>
    <mergeCell ref="B366:B367"/>
    <mergeCell ref="C366:C367"/>
    <mergeCell ref="C392:C393"/>
    <mergeCell ref="D392:D393"/>
    <mergeCell ref="H392:H393"/>
    <mergeCell ref="C390:C391"/>
    <mergeCell ref="D390:D391"/>
    <mergeCell ref="H390:H391"/>
    <mergeCell ref="A387:A393"/>
    <mergeCell ref="B387:B393"/>
    <mergeCell ref="C387:C389"/>
    <mergeCell ref="D387:D389"/>
    <mergeCell ref="H387:H389"/>
    <mergeCell ref="I387:I393"/>
    <mergeCell ref="A375:A379"/>
    <mergeCell ref="B375:B379"/>
    <mergeCell ref="I375:I379"/>
    <mergeCell ref="C376:C379"/>
    <mergeCell ref="D376:D379"/>
    <mergeCell ref="H376:H379"/>
    <mergeCell ref="A368:A370"/>
    <mergeCell ref="B368:B370"/>
    <mergeCell ref="I368:I370"/>
    <mergeCell ref="A371:A373"/>
    <mergeCell ref="B371:B373"/>
    <mergeCell ref="C371:C372"/>
    <mergeCell ref="D371:D372"/>
    <mergeCell ref="H371:H372"/>
    <mergeCell ref="I371:I373"/>
    <mergeCell ref="C384:C386"/>
    <mergeCell ref="D384:D386"/>
    <mergeCell ref="H384:H386"/>
    <mergeCell ref="D366:D367"/>
    <mergeCell ref="H366:H367"/>
    <mergeCell ref="I366:I367"/>
    <mergeCell ref="C364:C365"/>
    <mergeCell ref="D364:D365"/>
    <mergeCell ref="H364:H365"/>
    <mergeCell ref="C362:C363"/>
    <mergeCell ref="D362:D363"/>
    <mergeCell ref="H362:H363"/>
    <mergeCell ref="J364:J365"/>
    <mergeCell ref="J371:J372"/>
    <mergeCell ref="M364:M365"/>
    <mergeCell ref="P364:P365"/>
    <mergeCell ref="Q364:Q365"/>
    <mergeCell ref="J366:J367"/>
    <mergeCell ref="M366:M367"/>
    <mergeCell ref="P366:P367"/>
    <mergeCell ref="Q366:Q367"/>
    <mergeCell ref="A359:A365"/>
    <mergeCell ref="B359:B365"/>
    <mergeCell ref="C359:C361"/>
    <mergeCell ref="D359:D361"/>
    <mergeCell ref="H359:H361"/>
    <mergeCell ref="I359:I365"/>
    <mergeCell ref="C356:C358"/>
    <mergeCell ref="D356:D358"/>
    <mergeCell ref="H356:H358"/>
    <mergeCell ref="J359:J361"/>
    <mergeCell ref="M359:M361"/>
    <mergeCell ref="P359:P361"/>
    <mergeCell ref="Q359:Q361"/>
    <mergeCell ref="A366:A367"/>
    <mergeCell ref="J362:J363"/>
    <mergeCell ref="M362:M363"/>
    <mergeCell ref="P362:P363"/>
    <mergeCell ref="Q362:Q363"/>
    <mergeCell ref="P338:P339"/>
    <mergeCell ref="Q338:Q339"/>
    <mergeCell ref="J343:J344"/>
    <mergeCell ref="M343:M344"/>
    <mergeCell ref="P343:P344"/>
    <mergeCell ref="A354:A358"/>
    <mergeCell ref="B354:B358"/>
    <mergeCell ref="C354:C355"/>
    <mergeCell ref="D354:D355"/>
    <mergeCell ref="H354:H355"/>
    <mergeCell ref="I354:I358"/>
    <mergeCell ref="A347:A351"/>
    <mergeCell ref="B347:B351"/>
    <mergeCell ref="I347:I351"/>
    <mergeCell ref="C348:C351"/>
    <mergeCell ref="D348:D351"/>
    <mergeCell ref="H348:H351"/>
    <mergeCell ref="Q343:Q344"/>
    <mergeCell ref="A340:A342"/>
    <mergeCell ref="B340:B342"/>
    <mergeCell ref="I340:I342"/>
    <mergeCell ref="A343:A345"/>
    <mergeCell ref="B343:B345"/>
    <mergeCell ref="C343:C344"/>
    <mergeCell ref="D343:D344"/>
    <mergeCell ref="H343:H344"/>
    <mergeCell ref="I343:I345"/>
    <mergeCell ref="A338:A339"/>
    <mergeCell ref="B338:B339"/>
    <mergeCell ref="C338:C339"/>
    <mergeCell ref="D338:D339"/>
    <mergeCell ref="H338:H339"/>
    <mergeCell ref="I338:I339"/>
    <mergeCell ref="J338:J339"/>
    <mergeCell ref="M338:M339"/>
    <mergeCell ref="A310:A311"/>
    <mergeCell ref="A326:A330"/>
    <mergeCell ref="B326:B330"/>
    <mergeCell ref="C326:C327"/>
    <mergeCell ref="D326:D327"/>
    <mergeCell ref="H326:H327"/>
    <mergeCell ref="I326:I330"/>
    <mergeCell ref="B310:B311"/>
    <mergeCell ref="C310:C311"/>
    <mergeCell ref="C336:C337"/>
    <mergeCell ref="D336:D337"/>
    <mergeCell ref="H336:H337"/>
    <mergeCell ref="C334:C335"/>
    <mergeCell ref="D334:D335"/>
    <mergeCell ref="H334:H335"/>
    <mergeCell ref="A331:A337"/>
    <mergeCell ref="B331:B337"/>
    <mergeCell ref="C331:C333"/>
    <mergeCell ref="D331:D333"/>
    <mergeCell ref="H331:H333"/>
    <mergeCell ref="I331:I337"/>
    <mergeCell ref="A319:A323"/>
    <mergeCell ref="B319:B323"/>
    <mergeCell ref="I319:I323"/>
    <mergeCell ref="C320:C323"/>
    <mergeCell ref="D320:D323"/>
    <mergeCell ref="H320:H323"/>
    <mergeCell ref="A312:A314"/>
    <mergeCell ref="B312:B314"/>
    <mergeCell ref="I312:I314"/>
    <mergeCell ref="A315:A317"/>
    <mergeCell ref="B315:B317"/>
    <mergeCell ref="C315:C316"/>
    <mergeCell ref="D315:D316"/>
    <mergeCell ref="H315:H316"/>
    <mergeCell ref="I315:I317"/>
    <mergeCell ref="C328:C330"/>
    <mergeCell ref="D328:D330"/>
    <mergeCell ref="H328:H330"/>
    <mergeCell ref="D310:D311"/>
    <mergeCell ref="H310:H311"/>
    <mergeCell ref="I310:I311"/>
    <mergeCell ref="C308:C309"/>
    <mergeCell ref="D308:D309"/>
    <mergeCell ref="H308:H309"/>
    <mergeCell ref="C306:C307"/>
    <mergeCell ref="D306:D307"/>
    <mergeCell ref="H306:H307"/>
    <mergeCell ref="J308:J309"/>
    <mergeCell ref="M308:M309"/>
    <mergeCell ref="P308:P309"/>
    <mergeCell ref="Q308:Q309"/>
    <mergeCell ref="J310:J311"/>
    <mergeCell ref="M310:M311"/>
    <mergeCell ref="P310:P311"/>
    <mergeCell ref="Q310:Q311"/>
    <mergeCell ref="A303:A309"/>
    <mergeCell ref="B303:B309"/>
    <mergeCell ref="C303:C305"/>
    <mergeCell ref="D303:D305"/>
    <mergeCell ref="H303:H305"/>
    <mergeCell ref="I303:I309"/>
    <mergeCell ref="C300:C302"/>
    <mergeCell ref="D300:D302"/>
    <mergeCell ref="H300:H302"/>
    <mergeCell ref="J303:J305"/>
    <mergeCell ref="M303:M305"/>
    <mergeCell ref="P303:P305"/>
    <mergeCell ref="Q303:Q305"/>
    <mergeCell ref="R303:R309"/>
    <mergeCell ref="S303:S309"/>
    <mergeCell ref="T303:T309"/>
    <mergeCell ref="U303:U309"/>
    <mergeCell ref="J306:J307"/>
    <mergeCell ref="M306:M307"/>
    <mergeCell ref="P306:P307"/>
    <mergeCell ref="Q306:Q307"/>
    <mergeCell ref="P282:P283"/>
    <mergeCell ref="Q282:Q283"/>
    <mergeCell ref="J287:J288"/>
    <mergeCell ref="M287:M288"/>
    <mergeCell ref="P287:P288"/>
    <mergeCell ref="A298:A302"/>
    <mergeCell ref="B298:B302"/>
    <mergeCell ref="C298:C299"/>
    <mergeCell ref="D298:D299"/>
    <mergeCell ref="H298:H299"/>
    <mergeCell ref="I298:I302"/>
    <mergeCell ref="A291:A295"/>
    <mergeCell ref="B291:B295"/>
    <mergeCell ref="I291:I295"/>
    <mergeCell ref="C292:C295"/>
    <mergeCell ref="D292:D295"/>
    <mergeCell ref="H292:H295"/>
    <mergeCell ref="Q287:Q288"/>
    <mergeCell ref="A284:A286"/>
    <mergeCell ref="B284:B286"/>
    <mergeCell ref="I284:I286"/>
    <mergeCell ref="A287:A289"/>
    <mergeCell ref="B287:B289"/>
    <mergeCell ref="C287:C288"/>
    <mergeCell ref="D287:D288"/>
    <mergeCell ref="H287:H288"/>
    <mergeCell ref="I287:I289"/>
    <mergeCell ref="A282:A283"/>
    <mergeCell ref="B282:B283"/>
    <mergeCell ref="C282:C283"/>
    <mergeCell ref="D282:D283"/>
    <mergeCell ref="H282:H283"/>
    <mergeCell ref="I282:I283"/>
    <mergeCell ref="J282:J283"/>
    <mergeCell ref="M282:M283"/>
    <mergeCell ref="A254:A255"/>
    <mergeCell ref="A270:A274"/>
    <mergeCell ref="B270:B274"/>
    <mergeCell ref="C270:C271"/>
    <mergeCell ref="D270:D271"/>
    <mergeCell ref="H270:H271"/>
    <mergeCell ref="I270:I274"/>
    <mergeCell ref="B254:B255"/>
    <mergeCell ref="C254:C255"/>
    <mergeCell ref="C280:C281"/>
    <mergeCell ref="D280:D281"/>
    <mergeCell ref="H280:H281"/>
    <mergeCell ref="C278:C279"/>
    <mergeCell ref="D278:D279"/>
    <mergeCell ref="H278:H279"/>
    <mergeCell ref="A275:A281"/>
    <mergeCell ref="B275:B281"/>
    <mergeCell ref="C275:C277"/>
    <mergeCell ref="D275:D277"/>
    <mergeCell ref="H275:H277"/>
    <mergeCell ref="I275:I281"/>
    <mergeCell ref="A263:A267"/>
    <mergeCell ref="B263:B267"/>
    <mergeCell ref="I263:I267"/>
    <mergeCell ref="C264:C267"/>
    <mergeCell ref="D264:D267"/>
    <mergeCell ref="H264:H267"/>
    <mergeCell ref="A256:A258"/>
    <mergeCell ref="B256:B258"/>
    <mergeCell ref="I256:I258"/>
    <mergeCell ref="A259:A261"/>
    <mergeCell ref="B259:B261"/>
    <mergeCell ref="C259:C260"/>
    <mergeCell ref="D259:D260"/>
    <mergeCell ref="H259:H260"/>
    <mergeCell ref="I259:I261"/>
    <mergeCell ref="C272:C274"/>
    <mergeCell ref="D272:D274"/>
    <mergeCell ref="H272:H274"/>
    <mergeCell ref="D254:D255"/>
    <mergeCell ref="H254:H255"/>
    <mergeCell ref="I254:I255"/>
    <mergeCell ref="C252:C253"/>
    <mergeCell ref="D252:D253"/>
    <mergeCell ref="H252:H253"/>
    <mergeCell ref="C250:C251"/>
    <mergeCell ref="D250:D251"/>
    <mergeCell ref="H250:H251"/>
    <mergeCell ref="J252:J253"/>
    <mergeCell ref="M252:M253"/>
    <mergeCell ref="P252:P253"/>
    <mergeCell ref="Q252:Q253"/>
    <mergeCell ref="J254:J255"/>
    <mergeCell ref="M254:M255"/>
    <mergeCell ref="P254:P255"/>
    <mergeCell ref="Q254:Q255"/>
    <mergeCell ref="A247:A253"/>
    <mergeCell ref="B247:B253"/>
    <mergeCell ref="C247:C249"/>
    <mergeCell ref="D247:D249"/>
    <mergeCell ref="H247:H249"/>
    <mergeCell ref="I247:I253"/>
    <mergeCell ref="C244:C246"/>
    <mergeCell ref="D244:D246"/>
    <mergeCell ref="H244:H246"/>
    <mergeCell ref="J247:J249"/>
    <mergeCell ref="M247:M249"/>
    <mergeCell ref="P247:P249"/>
    <mergeCell ref="Q247:Q249"/>
    <mergeCell ref="J250:J251"/>
    <mergeCell ref="M250:M251"/>
    <mergeCell ref="P250:P251"/>
    <mergeCell ref="Q250:Q251"/>
    <mergeCell ref="P226:P227"/>
    <mergeCell ref="Q226:Q227"/>
    <mergeCell ref="J231:J232"/>
    <mergeCell ref="M231:M232"/>
    <mergeCell ref="P231:P232"/>
    <mergeCell ref="A242:A246"/>
    <mergeCell ref="B242:B246"/>
    <mergeCell ref="C242:C243"/>
    <mergeCell ref="D242:D243"/>
    <mergeCell ref="H242:H243"/>
    <mergeCell ref="I242:I246"/>
    <mergeCell ref="A235:A239"/>
    <mergeCell ref="B235:B239"/>
    <mergeCell ref="I235:I239"/>
    <mergeCell ref="C236:C239"/>
    <mergeCell ref="D236:D239"/>
    <mergeCell ref="H236:H239"/>
    <mergeCell ref="Q231:Q232"/>
    <mergeCell ref="A228:A230"/>
    <mergeCell ref="B228:B230"/>
    <mergeCell ref="I228:I230"/>
    <mergeCell ref="A231:A233"/>
    <mergeCell ref="B231:B233"/>
    <mergeCell ref="C231:C232"/>
    <mergeCell ref="D231:D232"/>
    <mergeCell ref="H231:H232"/>
    <mergeCell ref="I231:I233"/>
    <mergeCell ref="A226:A227"/>
    <mergeCell ref="B226:B227"/>
    <mergeCell ref="C226:C227"/>
    <mergeCell ref="D226:D227"/>
    <mergeCell ref="H226:H227"/>
    <mergeCell ref="I226:I227"/>
    <mergeCell ref="J226:J227"/>
    <mergeCell ref="M226:M227"/>
    <mergeCell ref="A198:A199"/>
    <mergeCell ref="A214:A218"/>
    <mergeCell ref="B214:B218"/>
    <mergeCell ref="C214:C215"/>
    <mergeCell ref="D214:D215"/>
    <mergeCell ref="H214:H215"/>
    <mergeCell ref="I214:I218"/>
    <mergeCell ref="B198:B199"/>
    <mergeCell ref="C198:C199"/>
    <mergeCell ref="C224:C225"/>
    <mergeCell ref="D224:D225"/>
    <mergeCell ref="H224:H225"/>
    <mergeCell ref="C222:C223"/>
    <mergeCell ref="D222:D223"/>
    <mergeCell ref="H222:H223"/>
    <mergeCell ref="A219:A225"/>
    <mergeCell ref="B219:B225"/>
    <mergeCell ref="C219:C221"/>
    <mergeCell ref="D219:D221"/>
    <mergeCell ref="H219:H221"/>
    <mergeCell ref="I219:I225"/>
    <mergeCell ref="A207:A211"/>
    <mergeCell ref="B207:B211"/>
    <mergeCell ref="I207:I211"/>
    <mergeCell ref="C208:C211"/>
    <mergeCell ref="D208:D211"/>
    <mergeCell ref="H208:H211"/>
    <mergeCell ref="A200:A202"/>
    <mergeCell ref="B200:B202"/>
    <mergeCell ref="I200:I202"/>
    <mergeCell ref="A203:A205"/>
    <mergeCell ref="B203:B205"/>
    <mergeCell ref="C203:C204"/>
    <mergeCell ref="D203:D204"/>
    <mergeCell ref="H203:H204"/>
    <mergeCell ref="I203:I205"/>
    <mergeCell ref="C216:C218"/>
    <mergeCell ref="D216:D218"/>
    <mergeCell ref="H216:H218"/>
    <mergeCell ref="D198:D199"/>
    <mergeCell ref="H198:H199"/>
    <mergeCell ref="I198:I199"/>
    <mergeCell ref="C196:C197"/>
    <mergeCell ref="D196:D197"/>
    <mergeCell ref="H196:H197"/>
    <mergeCell ref="C194:C195"/>
    <mergeCell ref="D194:D195"/>
    <mergeCell ref="H194:H195"/>
    <mergeCell ref="J196:J197"/>
    <mergeCell ref="M196:M197"/>
    <mergeCell ref="P196:P197"/>
    <mergeCell ref="Q196:Q197"/>
    <mergeCell ref="J198:J199"/>
    <mergeCell ref="M198:M199"/>
    <mergeCell ref="P198:P199"/>
    <mergeCell ref="Q198:Q199"/>
    <mergeCell ref="S186:S190"/>
    <mergeCell ref="T186:T190"/>
    <mergeCell ref="U186:U190"/>
    <mergeCell ref="A191:A197"/>
    <mergeCell ref="B191:B197"/>
    <mergeCell ref="C191:C193"/>
    <mergeCell ref="D191:D193"/>
    <mergeCell ref="H191:H193"/>
    <mergeCell ref="I191:I197"/>
    <mergeCell ref="C188:C190"/>
    <mergeCell ref="D188:D190"/>
    <mergeCell ref="H188:H190"/>
    <mergeCell ref="J191:J193"/>
    <mergeCell ref="M191:M193"/>
    <mergeCell ref="P191:P193"/>
    <mergeCell ref="Q191:Q193"/>
    <mergeCell ref="R191:R197"/>
    <mergeCell ref="S191:S197"/>
    <mergeCell ref="T191:T197"/>
    <mergeCell ref="U191:U197"/>
    <mergeCell ref="J194:J195"/>
    <mergeCell ref="M194:M195"/>
    <mergeCell ref="P194:P195"/>
    <mergeCell ref="Q194:Q195"/>
    <mergeCell ref="R186:R190"/>
    <mergeCell ref="P170:P171"/>
    <mergeCell ref="Q170:Q171"/>
    <mergeCell ref="J175:J176"/>
    <mergeCell ref="M175:M176"/>
    <mergeCell ref="P175:P176"/>
    <mergeCell ref="A186:A190"/>
    <mergeCell ref="B186:B190"/>
    <mergeCell ref="C186:C187"/>
    <mergeCell ref="D186:D187"/>
    <mergeCell ref="H186:H187"/>
    <mergeCell ref="I186:I190"/>
    <mergeCell ref="A179:A183"/>
    <mergeCell ref="B179:B183"/>
    <mergeCell ref="I179:I183"/>
    <mergeCell ref="C180:C183"/>
    <mergeCell ref="D180:D183"/>
    <mergeCell ref="H180:H183"/>
    <mergeCell ref="Q175:Q176"/>
    <mergeCell ref="A172:A174"/>
    <mergeCell ref="B172:B174"/>
    <mergeCell ref="I172:I174"/>
    <mergeCell ref="A175:A177"/>
    <mergeCell ref="B175:B177"/>
    <mergeCell ref="C175:C176"/>
    <mergeCell ref="D175:D176"/>
    <mergeCell ref="H175:H176"/>
    <mergeCell ref="I175:I177"/>
    <mergeCell ref="A170:A171"/>
    <mergeCell ref="B170:B171"/>
    <mergeCell ref="C170:C171"/>
    <mergeCell ref="D170:D171"/>
    <mergeCell ref="H170:H171"/>
    <mergeCell ref="I170:I171"/>
    <mergeCell ref="J170:J171"/>
    <mergeCell ref="M170:M171"/>
    <mergeCell ref="A142:A143"/>
    <mergeCell ref="A158:A162"/>
    <mergeCell ref="B158:B162"/>
    <mergeCell ref="C158:C159"/>
    <mergeCell ref="D158:D159"/>
    <mergeCell ref="H158:H159"/>
    <mergeCell ref="I158:I162"/>
    <mergeCell ref="B142:B143"/>
    <mergeCell ref="C142:C143"/>
    <mergeCell ref="C168:C169"/>
    <mergeCell ref="D168:D169"/>
    <mergeCell ref="H168:H169"/>
    <mergeCell ref="C166:C167"/>
    <mergeCell ref="D166:D167"/>
    <mergeCell ref="H166:H167"/>
    <mergeCell ref="A163:A169"/>
    <mergeCell ref="B163:B169"/>
    <mergeCell ref="C163:C165"/>
    <mergeCell ref="D163:D165"/>
    <mergeCell ref="H163:H165"/>
    <mergeCell ref="I163:I169"/>
    <mergeCell ref="A151:A155"/>
    <mergeCell ref="B151:B155"/>
    <mergeCell ref="I151:I155"/>
    <mergeCell ref="C152:C155"/>
    <mergeCell ref="D152:D155"/>
    <mergeCell ref="H152:H155"/>
    <mergeCell ref="A144:A146"/>
    <mergeCell ref="B144:B146"/>
    <mergeCell ref="I144:I146"/>
    <mergeCell ref="A147:A149"/>
    <mergeCell ref="B147:B149"/>
    <mergeCell ref="C147:C148"/>
    <mergeCell ref="D147:D148"/>
    <mergeCell ref="H147:H148"/>
    <mergeCell ref="I147:I149"/>
    <mergeCell ref="J135:J137"/>
    <mergeCell ref="M135:M137"/>
    <mergeCell ref="P135:P137"/>
    <mergeCell ref="Q135:Q137"/>
    <mergeCell ref="J138:J139"/>
    <mergeCell ref="M138:M139"/>
    <mergeCell ref="P138:P139"/>
    <mergeCell ref="Q138:Q139"/>
    <mergeCell ref="C160:C162"/>
    <mergeCell ref="D160:D162"/>
    <mergeCell ref="H160:H162"/>
    <mergeCell ref="D142:D143"/>
    <mergeCell ref="H142:H143"/>
    <mergeCell ref="I142:I143"/>
    <mergeCell ref="C140:C141"/>
    <mergeCell ref="D140:D141"/>
    <mergeCell ref="H140:H141"/>
    <mergeCell ref="C138:C139"/>
    <mergeCell ref="D138:D139"/>
    <mergeCell ref="H138:H139"/>
    <mergeCell ref="A123:A127"/>
    <mergeCell ref="B123:B127"/>
    <mergeCell ref="I123:I127"/>
    <mergeCell ref="C124:C127"/>
    <mergeCell ref="D124:D127"/>
    <mergeCell ref="H124:H127"/>
    <mergeCell ref="Q119:Q120"/>
    <mergeCell ref="R119:R121"/>
    <mergeCell ref="J140:J141"/>
    <mergeCell ref="M140:M141"/>
    <mergeCell ref="P140:P141"/>
    <mergeCell ref="Q140:Q141"/>
    <mergeCell ref="J142:J143"/>
    <mergeCell ref="M142:M143"/>
    <mergeCell ref="P142:P143"/>
    <mergeCell ref="Q142:Q143"/>
    <mergeCell ref="A135:A141"/>
    <mergeCell ref="B135:B141"/>
    <mergeCell ref="C135:C137"/>
    <mergeCell ref="D135:D137"/>
    <mergeCell ref="H135:H137"/>
    <mergeCell ref="I135:I141"/>
    <mergeCell ref="U119:U121"/>
    <mergeCell ref="R130:R134"/>
    <mergeCell ref="S130:S134"/>
    <mergeCell ref="T130:T134"/>
    <mergeCell ref="U130:U134"/>
    <mergeCell ref="A116:A118"/>
    <mergeCell ref="B116:B118"/>
    <mergeCell ref="I116:I118"/>
    <mergeCell ref="A119:A121"/>
    <mergeCell ref="B119:B121"/>
    <mergeCell ref="C119:C120"/>
    <mergeCell ref="D119:D120"/>
    <mergeCell ref="H119:H120"/>
    <mergeCell ref="I119:I121"/>
    <mergeCell ref="C132:C134"/>
    <mergeCell ref="D132:D134"/>
    <mergeCell ref="H132:H134"/>
    <mergeCell ref="A130:A134"/>
    <mergeCell ref="B130:B134"/>
    <mergeCell ref="C130:C131"/>
    <mergeCell ref="D130:D131"/>
    <mergeCell ref="H130:H131"/>
    <mergeCell ref="I130:I134"/>
    <mergeCell ref="A114:A115"/>
    <mergeCell ref="B114:B115"/>
    <mergeCell ref="C114:C115"/>
    <mergeCell ref="D114:D115"/>
    <mergeCell ref="H114:H115"/>
    <mergeCell ref="I114:I115"/>
    <mergeCell ref="R114:R115"/>
    <mergeCell ref="S114:S115"/>
    <mergeCell ref="J114:J115"/>
    <mergeCell ref="M114:M115"/>
    <mergeCell ref="P114:P115"/>
    <mergeCell ref="Q114:Q115"/>
    <mergeCell ref="R116:R118"/>
    <mergeCell ref="S116:S118"/>
    <mergeCell ref="J119:J120"/>
    <mergeCell ref="M119:M120"/>
    <mergeCell ref="P119:P120"/>
    <mergeCell ref="S119:S121"/>
    <mergeCell ref="A102:A106"/>
    <mergeCell ref="B102:B106"/>
    <mergeCell ref="C102:C103"/>
    <mergeCell ref="D102:D103"/>
    <mergeCell ref="H102:H103"/>
    <mergeCell ref="I102:I106"/>
    <mergeCell ref="C112:C113"/>
    <mergeCell ref="D112:D113"/>
    <mergeCell ref="H112:H113"/>
    <mergeCell ref="C110:C111"/>
    <mergeCell ref="D110:D111"/>
    <mergeCell ref="H110:H111"/>
    <mergeCell ref="A107:A113"/>
    <mergeCell ref="B107:B113"/>
    <mergeCell ref="C107:C109"/>
    <mergeCell ref="D107:D109"/>
    <mergeCell ref="H107:H109"/>
    <mergeCell ref="I107:I113"/>
    <mergeCell ref="J79:J81"/>
    <mergeCell ref="M79:M81"/>
    <mergeCell ref="P79:P81"/>
    <mergeCell ref="Q79:Q81"/>
    <mergeCell ref="J91:J92"/>
    <mergeCell ref="M91:M92"/>
    <mergeCell ref="J82:J83"/>
    <mergeCell ref="M82:M83"/>
    <mergeCell ref="P82:P83"/>
    <mergeCell ref="Q82:Q83"/>
    <mergeCell ref="B86:B87"/>
    <mergeCell ref="C86:C87"/>
    <mergeCell ref="D86:D87"/>
    <mergeCell ref="H86:H87"/>
    <mergeCell ref="I86:I87"/>
    <mergeCell ref="C104:C106"/>
    <mergeCell ref="D104:D106"/>
    <mergeCell ref="H104:H106"/>
    <mergeCell ref="P86:P87"/>
    <mergeCell ref="Q86:Q87"/>
    <mergeCell ref="J84:J85"/>
    <mergeCell ref="M84:M85"/>
    <mergeCell ref="P84:P85"/>
    <mergeCell ref="Q84:Q85"/>
    <mergeCell ref="J86:J87"/>
    <mergeCell ref="M86:M87"/>
    <mergeCell ref="P91:P92"/>
    <mergeCell ref="Q91:Q92"/>
    <mergeCell ref="B95:B99"/>
    <mergeCell ref="I95:I99"/>
    <mergeCell ref="C96:C99"/>
    <mergeCell ref="C84:C85"/>
    <mergeCell ref="D84:D85"/>
    <mergeCell ref="H84:H85"/>
    <mergeCell ref="C82:C83"/>
    <mergeCell ref="D82:D83"/>
    <mergeCell ref="H82:H83"/>
    <mergeCell ref="A74:A78"/>
    <mergeCell ref="B74:B78"/>
    <mergeCell ref="C74:C75"/>
    <mergeCell ref="D74:D75"/>
    <mergeCell ref="H74:H75"/>
    <mergeCell ref="I74:I78"/>
    <mergeCell ref="D96:D99"/>
    <mergeCell ref="H96:H99"/>
    <mergeCell ref="A88:A90"/>
    <mergeCell ref="B88:B90"/>
    <mergeCell ref="I88:I90"/>
    <mergeCell ref="A91:A93"/>
    <mergeCell ref="B91:B93"/>
    <mergeCell ref="C91:C92"/>
    <mergeCell ref="D91:D92"/>
    <mergeCell ref="H91:H92"/>
    <mergeCell ref="I91:I93"/>
    <mergeCell ref="A86:A87"/>
    <mergeCell ref="A95:A99"/>
    <mergeCell ref="D56:D57"/>
    <mergeCell ref="H56:H57"/>
    <mergeCell ref="C54:C55"/>
    <mergeCell ref="D54:D55"/>
    <mergeCell ref="H54:H55"/>
    <mergeCell ref="J54:J55"/>
    <mergeCell ref="M54:M55"/>
    <mergeCell ref="P54:P55"/>
    <mergeCell ref="A67:A71"/>
    <mergeCell ref="B67:B71"/>
    <mergeCell ref="I67:I71"/>
    <mergeCell ref="C68:C71"/>
    <mergeCell ref="D68:D71"/>
    <mergeCell ref="H68:H71"/>
    <mergeCell ref="A79:A85"/>
    <mergeCell ref="B79:B85"/>
    <mergeCell ref="C79:C81"/>
    <mergeCell ref="D79:D81"/>
    <mergeCell ref="H79:H81"/>
    <mergeCell ref="I79:I85"/>
    <mergeCell ref="C76:C78"/>
    <mergeCell ref="D76:D78"/>
    <mergeCell ref="H76:H78"/>
    <mergeCell ref="A60:A62"/>
    <mergeCell ref="B60:B62"/>
    <mergeCell ref="I60:I62"/>
    <mergeCell ref="A63:A65"/>
    <mergeCell ref="B63:B65"/>
    <mergeCell ref="C63:C64"/>
    <mergeCell ref="D63:D64"/>
    <mergeCell ref="H63:H64"/>
    <mergeCell ref="I63:I65"/>
    <mergeCell ref="J56:J57"/>
    <mergeCell ref="M56:M57"/>
    <mergeCell ref="P56:P57"/>
    <mergeCell ref="Q56:Q57"/>
    <mergeCell ref="A51:A57"/>
    <mergeCell ref="B51:B57"/>
    <mergeCell ref="C51:C53"/>
    <mergeCell ref="D51:D53"/>
    <mergeCell ref="H51:H53"/>
    <mergeCell ref="I51:I57"/>
    <mergeCell ref="A39:A43"/>
    <mergeCell ref="B39:B43"/>
    <mergeCell ref="I39:I43"/>
    <mergeCell ref="C40:C43"/>
    <mergeCell ref="D40:D43"/>
    <mergeCell ref="H40:H43"/>
    <mergeCell ref="A58:A59"/>
    <mergeCell ref="B58:B59"/>
    <mergeCell ref="C58:C59"/>
    <mergeCell ref="D58:D59"/>
    <mergeCell ref="H58:H59"/>
    <mergeCell ref="I58:I59"/>
    <mergeCell ref="J58:J59"/>
    <mergeCell ref="M58:M59"/>
    <mergeCell ref="P58:P59"/>
    <mergeCell ref="A46:A50"/>
    <mergeCell ref="B46:B50"/>
    <mergeCell ref="C46:C47"/>
    <mergeCell ref="D46:D47"/>
    <mergeCell ref="H46:H47"/>
    <mergeCell ref="I46:I50"/>
    <mergeCell ref="C56:C57"/>
    <mergeCell ref="A35:A37"/>
    <mergeCell ref="B35:B37"/>
    <mergeCell ref="C35:C36"/>
    <mergeCell ref="D35:D36"/>
    <mergeCell ref="H35:H36"/>
    <mergeCell ref="I35:I37"/>
    <mergeCell ref="C48:C50"/>
    <mergeCell ref="D48:D50"/>
    <mergeCell ref="H48:H50"/>
    <mergeCell ref="J35:J36"/>
    <mergeCell ref="M35:M36"/>
    <mergeCell ref="P35:P36"/>
    <mergeCell ref="Q35:Q36"/>
    <mergeCell ref="A32:A34"/>
    <mergeCell ref="B32:B34"/>
    <mergeCell ref="I32:I34"/>
    <mergeCell ref="Q54:Q55"/>
    <mergeCell ref="B30:B31"/>
    <mergeCell ref="C30:C31"/>
    <mergeCell ref="D30:D31"/>
    <mergeCell ref="H30:H31"/>
    <mergeCell ref="I30:I31"/>
    <mergeCell ref="C28:C29"/>
    <mergeCell ref="D28:D29"/>
    <mergeCell ref="H28:H29"/>
    <mergeCell ref="C26:C27"/>
    <mergeCell ref="D26:D27"/>
    <mergeCell ref="H26:H27"/>
    <mergeCell ref="A23:A29"/>
    <mergeCell ref="B23:B29"/>
    <mergeCell ref="C23:C25"/>
    <mergeCell ref="D23:D25"/>
    <mergeCell ref="H23:H25"/>
    <mergeCell ref="I23:I29"/>
    <mergeCell ref="A1024:U1024"/>
    <mergeCell ref="J7:P7"/>
    <mergeCell ref="J13:Q13"/>
    <mergeCell ref="R13:U13"/>
    <mergeCell ref="U14:U15"/>
    <mergeCell ref="A18:A22"/>
    <mergeCell ref="B18:B22"/>
    <mergeCell ref="C18:C19"/>
    <mergeCell ref="D18:D19"/>
    <mergeCell ref="H18:H19"/>
    <mergeCell ref="I18:I22"/>
    <mergeCell ref="G14:G15"/>
    <mergeCell ref="H14:H15"/>
    <mergeCell ref="I14:I15"/>
    <mergeCell ref="P14:P15"/>
    <mergeCell ref="Q14:Q15"/>
    <mergeCell ref="T14:T15"/>
    <mergeCell ref="A14:A15"/>
    <mergeCell ref="B14:B15"/>
    <mergeCell ref="C14:C15"/>
    <mergeCell ref="D14:D15"/>
    <mergeCell ref="E14:E15"/>
    <mergeCell ref="F14:F15"/>
    <mergeCell ref="R46:R50"/>
    <mergeCell ref="S46:S50"/>
    <mergeCell ref="T46:T50"/>
    <mergeCell ref="U46:U50"/>
    <mergeCell ref="J51:J53"/>
    <mergeCell ref="M51:M53"/>
    <mergeCell ref="P51:P53"/>
    <mergeCell ref="Q51:Q53"/>
    <mergeCell ref="Q58:Q59"/>
    <mergeCell ref="J63:J64"/>
    <mergeCell ref="M63:M64"/>
    <mergeCell ref="P63:P64"/>
    <mergeCell ref="Q63:Q64"/>
    <mergeCell ref="R63:R65"/>
    <mergeCell ref="S63:S65"/>
    <mergeCell ref="T63:T65"/>
    <mergeCell ref="U63:U65"/>
    <mergeCell ref="R74:R78"/>
    <mergeCell ref="S74:S78"/>
    <mergeCell ref="T74:T78"/>
    <mergeCell ref="U74:U78"/>
    <mergeCell ref="U58:U59"/>
    <mergeCell ref="T58:T59"/>
    <mergeCell ref="R68:R71"/>
    <mergeCell ref="S68:S71"/>
    <mergeCell ref="T68:T71"/>
    <mergeCell ref="U68:U71"/>
    <mergeCell ref="J107:J109"/>
    <mergeCell ref="M107:M109"/>
    <mergeCell ref="P107:P109"/>
    <mergeCell ref="Q107:Q109"/>
    <mergeCell ref="R107:R113"/>
    <mergeCell ref="S107:S113"/>
    <mergeCell ref="T107:T113"/>
    <mergeCell ref="U107:U113"/>
    <mergeCell ref="J110:J111"/>
    <mergeCell ref="M110:M111"/>
    <mergeCell ref="P110:P111"/>
    <mergeCell ref="Q110:Q111"/>
    <mergeCell ref="J112:J113"/>
    <mergeCell ref="M112:M113"/>
    <mergeCell ref="P112:P113"/>
    <mergeCell ref="Q112:Q113"/>
    <mergeCell ref="U96:U99"/>
    <mergeCell ref="R144:R146"/>
    <mergeCell ref="S144:S146"/>
    <mergeCell ref="T144:T146"/>
    <mergeCell ref="U144:U146"/>
    <mergeCell ref="J147:J148"/>
    <mergeCell ref="M147:M148"/>
    <mergeCell ref="P147:P148"/>
    <mergeCell ref="Q147:Q148"/>
    <mergeCell ref="R147:R149"/>
    <mergeCell ref="S147:S149"/>
    <mergeCell ref="T147:T149"/>
    <mergeCell ref="U147:U149"/>
    <mergeCell ref="R158:R162"/>
    <mergeCell ref="S158:S162"/>
    <mergeCell ref="T158:T162"/>
    <mergeCell ref="U158:U162"/>
    <mergeCell ref="J163:J165"/>
    <mergeCell ref="M163:M165"/>
    <mergeCell ref="P163:P165"/>
    <mergeCell ref="Q163:Q165"/>
    <mergeCell ref="R163:R169"/>
    <mergeCell ref="S163:S169"/>
    <mergeCell ref="T163:T169"/>
    <mergeCell ref="U163:U169"/>
    <mergeCell ref="J166:J167"/>
    <mergeCell ref="M166:M167"/>
    <mergeCell ref="P166:P167"/>
    <mergeCell ref="Q166:Q167"/>
    <mergeCell ref="J168:J169"/>
    <mergeCell ref="M168:M169"/>
    <mergeCell ref="P168:P169"/>
    <mergeCell ref="Q168:Q169"/>
    <mergeCell ref="J203:J204"/>
    <mergeCell ref="M203:M204"/>
    <mergeCell ref="P203:P204"/>
    <mergeCell ref="Q203:Q204"/>
    <mergeCell ref="R203:R205"/>
    <mergeCell ref="S203:S205"/>
    <mergeCell ref="T203:T205"/>
    <mergeCell ref="U203:U205"/>
    <mergeCell ref="R214:R218"/>
    <mergeCell ref="S214:S218"/>
    <mergeCell ref="T214:T218"/>
    <mergeCell ref="U214:U218"/>
    <mergeCell ref="J219:J221"/>
    <mergeCell ref="M219:M221"/>
    <mergeCell ref="P219:P221"/>
    <mergeCell ref="Q219:Q221"/>
    <mergeCell ref="R219:R225"/>
    <mergeCell ref="S219:S225"/>
    <mergeCell ref="T219:T225"/>
    <mergeCell ref="U219:U225"/>
    <mergeCell ref="J222:J223"/>
    <mergeCell ref="M222:M223"/>
    <mergeCell ref="P222:P223"/>
    <mergeCell ref="Q222:Q223"/>
    <mergeCell ref="J224:J225"/>
    <mergeCell ref="M224:M225"/>
    <mergeCell ref="P224:P225"/>
    <mergeCell ref="Q224:Q225"/>
    <mergeCell ref="J259:J260"/>
    <mergeCell ref="M259:M260"/>
    <mergeCell ref="P259:P260"/>
    <mergeCell ref="Q259:Q260"/>
    <mergeCell ref="R259:R261"/>
    <mergeCell ref="S259:S261"/>
    <mergeCell ref="T259:T261"/>
    <mergeCell ref="U259:U261"/>
    <mergeCell ref="R270:R274"/>
    <mergeCell ref="S270:S274"/>
    <mergeCell ref="T270:T274"/>
    <mergeCell ref="U270:U274"/>
    <mergeCell ref="J275:J277"/>
    <mergeCell ref="M275:M277"/>
    <mergeCell ref="P275:P277"/>
    <mergeCell ref="Q275:Q277"/>
    <mergeCell ref="R275:R281"/>
    <mergeCell ref="S275:S281"/>
    <mergeCell ref="T275:T281"/>
    <mergeCell ref="U275:U281"/>
    <mergeCell ref="J278:J279"/>
    <mergeCell ref="M278:M279"/>
    <mergeCell ref="P278:P279"/>
    <mergeCell ref="Q278:Q279"/>
    <mergeCell ref="J280:J281"/>
    <mergeCell ref="M280:M281"/>
    <mergeCell ref="P280:P281"/>
    <mergeCell ref="Q280:Q281"/>
    <mergeCell ref="U264:U267"/>
    <mergeCell ref="T264:T267"/>
    <mergeCell ref="S264:S267"/>
    <mergeCell ref="R264:R267"/>
    <mergeCell ref="J315:J316"/>
    <mergeCell ref="M315:M316"/>
    <mergeCell ref="P315:P316"/>
    <mergeCell ref="Q315:Q316"/>
    <mergeCell ref="R315:R317"/>
    <mergeCell ref="S315:S317"/>
    <mergeCell ref="T315:T317"/>
    <mergeCell ref="U315:U317"/>
    <mergeCell ref="R326:R330"/>
    <mergeCell ref="S326:S330"/>
    <mergeCell ref="T326:T330"/>
    <mergeCell ref="U326:U330"/>
    <mergeCell ref="J331:J333"/>
    <mergeCell ref="M331:M333"/>
    <mergeCell ref="P331:P333"/>
    <mergeCell ref="Q331:Q333"/>
    <mergeCell ref="R331:R337"/>
    <mergeCell ref="S331:S337"/>
    <mergeCell ref="T331:T337"/>
    <mergeCell ref="U331:U337"/>
    <mergeCell ref="J334:J335"/>
    <mergeCell ref="M334:M335"/>
    <mergeCell ref="P334:P335"/>
    <mergeCell ref="Q334:Q335"/>
    <mergeCell ref="J336:J337"/>
    <mergeCell ref="M336:M337"/>
    <mergeCell ref="P336:P337"/>
    <mergeCell ref="Q336:Q337"/>
    <mergeCell ref="M371:M372"/>
    <mergeCell ref="P371:P372"/>
    <mergeCell ref="Q371:Q372"/>
    <mergeCell ref="R371:R373"/>
    <mergeCell ref="S371:S373"/>
    <mergeCell ref="T371:T373"/>
    <mergeCell ref="U371:U373"/>
    <mergeCell ref="R382:R386"/>
    <mergeCell ref="S382:S386"/>
    <mergeCell ref="T382:T386"/>
    <mergeCell ref="U382:U386"/>
    <mergeCell ref="J387:J389"/>
    <mergeCell ref="M387:M389"/>
    <mergeCell ref="P387:P389"/>
    <mergeCell ref="Q387:Q389"/>
    <mergeCell ref="R387:R393"/>
    <mergeCell ref="S387:S393"/>
    <mergeCell ref="T387:T393"/>
    <mergeCell ref="U387:U393"/>
    <mergeCell ref="J390:J391"/>
    <mergeCell ref="M390:M391"/>
    <mergeCell ref="P390:P391"/>
    <mergeCell ref="Q390:Q391"/>
    <mergeCell ref="J392:J393"/>
    <mergeCell ref="M392:M393"/>
    <mergeCell ref="P392:P393"/>
    <mergeCell ref="Q392:Q393"/>
    <mergeCell ref="P427:P428"/>
    <mergeCell ref="Q427:Q428"/>
    <mergeCell ref="J443:J445"/>
    <mergeCell ref="M443:M445"/>
    <mergeCell ref="P443:P445"/>
    <mergeCell ref="Q443:Q445"/>
    <mergeCell ref="J446:J447"/>
    <mergeCell ref="M446:M447"/>
    <mergeCell ref="P446:P447"/>
    <mergeCell ref="Q446:Q447"/>
    <mergeCell ref="J448:J449"/>
    <mergeCell ref="M448:M449"/>
    <mergeCell ref="P448:P449"/>
    <mergeCell ref="Q448:Q449"/>
    <mergeCell ref="J450:J451"/>
    <mergeCell ref="M450:M451"/>
    <mergeCell ref="P450:P451"/>
    <mergeCell ref="Q450:Q451"/>
    <mergeCell ref="P478:P479"/>
    <mergeCell ref="M560:M561"/>
    <mergeCell ref="P560:P561"/>
    <mergeCell ref="Q560:Q561"/>
    <mergeCell ref="R480:R482"/>
    <mergeCell ref="S480:S482"/>
    <mergeCell ref="T480:T482"/>
    <mergeCell ref="U480:U482"/>
    <mergeCell ref="J483:J484"/>
    <mergeCell ref="M483:M484"/>
    <mergeCell ref="P483:P484"/>
    <mergeCell ref="Q483:Q484"/>
    <mergeCell ref="R483:R485"/>
    <mergeCell ref="S483:S485"/>
    <mergeCell ref="T483:T485"/>
    <mergeCell ref="U483:U485"/>
    <mergeCell ref="R494:R498"/>
    <mergeCell ref="S494:S498"/>
    <mergeCell ref="T494:T498"/>
    <mergeCell ref="U494:U498"/>
    <mergeCell ref="J499:J501"/>
    <mergeCell ref="M499:M501"/>
    <mergeCell ref="P499:P501"/>
    <mergeCell ref="Q499:Q501"/>
    <mergeCell ref="R499:R505"/>
    <mergeCell ref="S499:S505"/>
    <mergeCell ref="T499:T505"/>
    <mergeCell ref="U499:U505"/>
    <mergeCell ref="J502:J503"/>
    <mergeCell ref="M502:M503"/>
    <mergeCell ref="P502:P503"/>
    <mergeCell ref="Q502:Q503"/>
    <mergeCell ref="P539:P540"/>
    <mergeCell ref="Q539:Q540"/>
    <mergeCell ref="R539:R541"/>
    <mergeCell ref="S539:S541"/>
    <mergeCell ref="T539:T541"/>
    <mergeCell ref="U539:U541"/>
    <mergeCell ref="R550:R554"/>
    <mergeCell ref="S550:S554"/>
    <mergeCell ref="T550:T554"/>
    <mergeCell ref="U550:U554"/>
    <mergeCell ref="J555:J557"/>
    <mergeCell ref="M555:M557"/>
    <mergeCell ref="P555:P557"/>
    <mergeCell ref="Q555:Q557"/>
    <mergeCell ref="R555:R561"/>
    <mergeCell ref="S555:S561"/>
    <mergeCell ref="T555:T561"/>
    <mergeCell ref="U555:U561"/>
    <mergeCell ref="J558:J559"/>
    <mergeCell ref="M558:M559"/>
    <mergeCell ref="P558:P559"/>
    <mergeCell ref="Q558:Q559"/>
    <mergeCell ref="J560:J561"/>
    <mergeCell ref="U544:U547"/>
    <mergeCell ref="T544:T547"/>
    <mergeCell ref="S544:S547"/>
    <mergeCell ref="R544:R547"/>
    <mergeCell ref="J595:J596"/>
    <mergeCell ref="M595:M596"/>
    <mergeCell ref="P595:P596"/>
    <mergeCell ref="Q595:Q596"/>
    <mergeCell ref="R595:R597"/>
    <mergeCell ref="S595:S597"/>
    <mergeCell ref="T595:T597"/>
    <mergeCell ref="U595:U597"/>
    <mergeCell ref="R606:R610"/>
    <mergeCell ref="S606:S610"/>
    <mergeCell ref="T606:T610"/>
    <mergeCell ref="U606:U610"/>
    <mergeCell ref="J611:J613"/>
    <mergeCell ref="M611:M613"/>
    <mergeCell ref="P611:P613"/>
    <mergeCell ref="Q611:Q613"/>
    <mergeCell ref="R611:R617"/>
    <mergeCell ref="S611:S617"/>
    <mergeCell ref="T611:T617"/>
    <mergeCell ref="U611:U617"/>
    <mergeCell ref="J614:J615"/>
    <mergeCell ref="M614:M615"/>
    <mergeCell ref="P614:P615"/>
    <mergeCell ref="Q614:Q615"/>
    <mergeCell ref="J616:J617"/>
    <mergeCell ref="M616:M617"/>
    <mergeCell ref="P616:P617"/>
    <mergeCell ref="Q616:Q617"/>
    <mergeCell ref="U600:U603"/>
    <mergeCell ref="T600:T603"/>
    <mergeCell ref="S600:S603"/>
    <mergeCell ref="R600:R603"/>
    <mergeCell ref="J651:J652"/>
    <mergeCell ref="M651:M652"/>
    <mergeCell ref="P651:P652"/>
    <mergeCell ref="Q651:Q652"/>
    <mergeCell ref="R651:R653"/>
    <mergeCell ref="S651:S653"/>
    <mergeCell ref="T651:T653"/>
    <mergeCell ref="U651:U653"/>
    <mergeCell ref="R662:R666"/>
    <mergeCell ref="S662:S666"/>
    <mergeCell ref="T662:T666"/>
    <mergeCell ref="U662:U666"/>
    <mergeCell ref="J667:J669"/>
    <mergeCell ref="M667:M669"/>
    <mergeCell ref="P667:P669"/>
    <mergeCell ref="Q667:Q669"/>
    <mergeCell ref="R667:R673"/>
    <mergeCell ref="S667:S673"/>
    <mergeCell ref="T667:T673"/>
    <mergeCell ref="U667:U673"/>
    <mergeCell ref="J670:J671"/>
    <mergeCell ref="M670:M671"/>
    <mergeCell ref="P670:P671"/>
    <mergeCell ref="Q670:Q671"/>
    <mergeCell ref="J672:J673"/>
    <mergeCell ref="M672:M673"/>
    <mergeCell ref="P672:P673"/>
    <mergeCell ref="Q672:Q673"/>
    <mergeCell ref="J707:J708"/>
    <mergeCell ref="M707:M708"/>
    <mergeCell ref="P707:P708"/>
    <mergeCell ref="Q707:Q708"/>
    <mergeCell ref="R707:R709"/>
    <mergeCell ref="S707:S709"/>
    <mergeCell ref="T707:T709"/>
    <mergeCell ref="U707:U709"/>
    <mergeCell ref="R718:R722"/>
    <mergeCell ref="S718:S722"/>
    <mergeCell ref="T718:T722"/>
    <mergeCell ref="U718:U722"/>
    <mergeCell ref="J723:J725"/>
    <mergeCell ref="M723:M725"/>
    <mergeCell ref="P723:P725"/>
    <mergeCell ref="Q723:Q725"/>
    <mergeCell ref="R723:R729"/>
    <mergeCell ref="S723:S729"/>
    <mergeCell ref="T723:T729"/>
    <mergeCell ref="U723:U729"/>
    <mergeCell ref="J726:J727"/>
    <mergeCell ref="M726:M727"/>
    <mergeCell ref="P726:P727"/>
    <mergeCell ref="Q726:Q727"/>
    <mergeCell ref="J728:J729"/>
    <mergeCell ref="M728:M729"/>
    <mergeCell ref="P728:P729"/>
    <mergeCell ref="Q728:Q729"/>
    <mergeCell ref="R760:R762"/>
    <mergeCell ref="S760:S762"/>
    <mergeCell ref="T760:T762"/>
    <mergeCell ref="U760:U762"/>
    <mergeCell ref="J763:J764"/>
    <mergeCell ref="M763:M764"/>
    <mergeCell ref="P763:P764"/>
    <mergeCell ref="Q763:Q764"/>
    <mergeCell ref="R763:R765"/>
    <mergeCell ref="S763:S765"/>
    <mergeCell ref="T763:T765"/>
    <mergeCell ref="U763:U765"/>
    <mergeCell ref="R774:R778"/>
    <mergeCell ref="S774:S778"/>
    <mergeCell ref="T774:T778"/>
    <mergeCell ref="U774:U778"/>
    <mergeCell ref="J779:J781"/>
    <mergeCell ref="M779:M781"/>
    <mergeCell ref="P779:P781"/>
    <mergeCell ref="Q779:Q781"/>
    <mergeCell ref="R779:R785"/>
    <mergeCell ref="S779:S785"/>
    <mergeCell ref="T779:T785"/>
    <mergeCell ref="U779:U785"/>
    <mergeCell ref="J782:J783"/>
    <mergeCell ref="M782:M783"/>
    <mergeCell ref="P782:P783"/>
    <mergeCell ref="Q782:Q783"/>
    <mergeCell ref="J784:J785"/>
    <mergeCell ref="M784:M785"/>
    <mergeCell ref="P784:P785"/>
    <mergeCell ref="Q784:Q785"/>
    <mergeCell ref="J819:J820"/>
    <mergeCell ref="M819:M820"/>
    <mergeCell ref="P819:P820"/>
    <mergeCell ref="Q819:Q820"/>
    <mergeCell ref="R819:R821"/>
    <mergeCell ref="S819:S821"/>
    <mergeCell ref="T819:T821"/>
    <mergeCell ref="U819:U821"/>
    <mergeCell ref="R830:R834"/>
    <mergeCell ref="S830:S834"/>
    <mergeCell ref="T830:T834"/>
    <mergeCell ref="U830:U834"/>
    <mergeCell ref="J835:J837"/>
    <mergeCell ref="M835:M837"/>
    <mergeCell ref="P835:P837"/>
    <mergeCell ref="Q835:Q837"/>
    <mergeCell ref="R835:R841"/>
    <mergeCell ref="S835:S841"/>
    <mergeCell ref="T835:T841"/>
    <mergeCell ref="U835:U841"/>
    <mergeCell ref="J838:J839"/>
    <mergeCell ref="M838:M839"/>
    <mergeCell ref="P838:P839"/>
    <mergeCell ref="Q838:Q839"/>
    <mergeCell ref="J840:J841"/>
    <mergeCell ref="M840:M841"/>
    <mergeCell ref="P840:P841"/>
    <mergeCell ref="Q840:Q841"/>
    <mergeCell ref="U975:U981"/>
    <mergeCell ref="S975:S981"/>
    <mergeCell ref="R975:R981"/>
    <mergeCell ref="R872:R874"/>
    <mergeCell ref="S872:S874"/>
    <mergeCell ref="T872:T874"/>
    <mergeCell ref="U872:U874"/>
    <mergeCell ref="J875:J876"/>
    <mergeCell ref="M875:M876"/>
    <mergeCell ref="P875:P876"/>
    <mergeCell ref="Q875:Q876"/>
    <mergeCell ref="R875:R877"/>
    <mergeCell ref="S875:S877"/>
    <mergeCell ref="T875:T877"/>
    <mergeCell ref="U875:U877"/>
    <mergeCell ref="R886:R890"/>
    <mergeCell ref="S886:S890"/>
    <mergeCell ref="T886:T890"/>
    <mergeCell ref="U886:U890"/>
    <mergeCell ref="J891:J893"/>
    <mergeCell ref="M891:M893"/>
    <mergeCell ref="P891:P893"/>
    <mergeCell ref="Q891:Q893"/>
    <mergeCell ref="R891:R897"/>
    <mergeCell ref="S891:S897"/>
    <mergeCell ref="T891:T897"/>
    <mergeCell ref="U891:U897"/>
    <mergeCell ref="J894:J895"/>
    <mergeCell ref="M894:M895"/>
    <mergeCell ref="P894:P895"/>
    <mergeCell ref="Q894:Q895"/>
    <mergeCell ref="J896:J897"/>
    <mergeCell ref="Q931:Q932"/>
    <mergeCell ref="R931:R933"/>
    <mergeCell ref="S931:S933"/>
    <mergeCell ref="T931:T933"/>
    <mergeCell ref="U931:U933"/>
    <mergeCell ref="R942:R946"/>
    <mergeCell ref="S942:S946"/>
    <mergeCell ref="T942:T946"/>
    <mergeCell ref="U942:U946"/>
    <mergeCell ref="J947:J949"/>
    <mergeCell ref="M947:M949"/>
    <mergeCell ref="P947:P949"/>
    <mergeCell ref="Q947:Q949"/>
    <mergeCell ref="R947:R953"/>
    <mergeCell ref="S947:S953"/>
    <mergeCell ref="T947:T953"/>
    <mergeCell ref="U947:U953"/>
    <mergeCell ref="J950:J951"/>
    <mergeCell ref="M950:M951"/>
    <mergeCell ref="P950:P951"/>
    <mergeCell ref="Q950:Q951"/>
    <mergeCell ref="J952:J953"/>
    <mergeCell ref="M952:M953"/>
    <mergeCell ref="P952:P953"/>
    <mergeCell ref="Q952:Q953"/>
    <mergeCell ref="A940:U940"/>
    <mergeCell ref="J931:J932"/>
    <mergeCell ref="M931:M932"/>
    <mergeCell ref="P931:P932"/>
    <mergeCell ref="A935:A939"/>
    <mergeCell ref="B935:B939"/>
    <mergeCell ref="I935:I939"/>
    <mergeCell ref="J1006:J1007"/>
    <mergeCell ref="M1006:M1007"/>
    <mergeCell ref="P1006:P1007"/>
    <mergeCell ref="Q1006:Q1007"/>
    <mergeCell ref="J1008:J1009"/>
    <mergeCell ref="M1008:M1009"/>
    <mergeCell ref="P1008:P1009"/>
    <mergeCell ref="Q1008:Q1009"/>
    <mergeCell ref="J978:J979"/>
    <mergeCell ref="M978:M979"/>
    <mergeCell ref="P978:P979"/>
    <mergeCell ref="Q978:Q979"/>
    <mergeCell ref="J980:J981"/>
    <mergeCell ref="M980:M981"/>
    <mergeCell ref="P980:P981"/>
    <mergeCell ref="J982:J983"/>
    <mergeCell ref="M982:M983"/>
    <mergeCell ref="P982:P983"/>
    <mergeCell ref="Q982:Q983"/>
    <mergeCell ref="T975:T981"/>
    <mergeCell ref="J987:J988"/>
    <mergeCell ref="M987:M988"/>
    <mergeCell ref="J1010:J1011"/>
    <mergeCell ref="M1010:M1011"/>
    <mergeCell ref="P1010:P1011"/>
    <mergeCell ref="Q1010:Q1011"/>
    <mergeCell ref="R1012:R1014"/>
    <mergeCell ref="S1012:S1014"/>
    <mergeCell ref="T1012:T1014"/>
    <mergeCell ref="U1012:U1014"/>
    <mergeCell ref="A996:U996"/>
    <mergeCell ref="J1015:J1016"/>
    <mergeCell ref="M1015:M1016"/>
    <mergeCell ref="P1015:P1016"/>
    <mergeCell ref="Q1015:Q1016"/>
    <mergeCell ref="R1015:R1017"/>
    <mergeCell ref="S1015:S1017"/>
    <mergeCell ref="T1015:T1017"/>
    <mergeCell ref="U1015:U1017"/>
    <mergeCell ref="P987:P988"/>
    <mergeCell ref="Q987:Q988"/>
    <mergeCell ref="R987:R989"/>
    <mergeCell ref="S987:S989"/>
    <mergeCell ref="T987:T989"/>
    <mergeCell ref="U987:U989"/>
    <mergeCell ref="R998:R1002"/>
    <mergeCell ref="S998:S1002"/>
    <mergeCell ref="T998:T1002"/>
    <mergeCell ref="U998:U1002"/>
    <mergeCell ref="J1003:J1005"/>
    <mergeCell ref="M1003:M1005"/>
    <mergeCell ref="T1010:T1011"/>
    <mergeCell ref="S1010:S1011"/>
    <mergeCell ref="R1010:R1011"/>
    <mergeCell ref="U1003:U1009"/>
    <mergeCell ref="T1003:T1009"/>
    <mergeCell ref="R1003:R1009"/>
    <mergeCell ref="U992:U995"/>
    <mergeCell ref="T992:T995"/>
    <mergeCell ref="S992:S995"/>
    <mergeCell ref="R992:R995"/>
    <mergeCell ref="U984:U986"/>
    <mergeCell ref="T984:T986"/>
    <mergeCell ref="S984:S986"/>
    <mergeCell ref="U982:U983"/>
    <mergeCell ref="T982:T983"/>
    <mergeCell ref="S982:S983"/>
    <mergeCell ref="R982:R983"/>
    <mergeCell ref="S1003:S1009"/>
    <mergeCell ref="R984:R986"/>
    <mergeCell ref="R959:R961"/>
    <mergeCell ref="U954:U955"/>
    <mergeCell ref="U936:U939"/>
    <mergeCell ref="T936:T939"/>
    <mergeCell ref="S936:S939"/>
    <mergeCell ref="R936:R939"/>
    <mergeCell ref="U926:U927"/>
    <mergeCell ref="T926:T927"/>
    <mergeCell ref="S926:S927"/>
    <mergeCell ref="R926:R927"/>
    <mergeCell ref="R914:R918"/>
    <mergeCell ref="U908:U911"/>
    <mergeCell ref="T908:T911"/>
    <mergeCell ref="S908:S911"/>
    <mergeCell ref="R908:R911"/>
    <mergeCell ref="R954:R955"/>
    <mergeCell ref="S954:S955"/>
    <mergeCell ref="T954:T955"/>
    <mergeCell ref="R928:R930"/>
    <mergeCell ref="S928:S930"/>
    <mergeCell ref="T928:T930"/>
    <mergeCell ref="S914:S918"/>
    <mergeCell ref="T914:T918"/>
    <mergeCell ref="U914:U918"/>
    <mergeCell ref="U928:U930"/>
    <mergeCell ref="R919:R925"/>
    <mergeCell ref="S919:S925"/>
    <mergeCell ref="T919:T925"/>
    <mergeCell ref="U919:U925"/>
    <mergeCell ref="U880:U883"/>
    <mergeCell ref="T880:T883"/>
    <mergeCell ref="S880:S883"/>
    <mergeCell ref="R880:R883"/>
    <mergeCell ref="U870:U871"/>
    <mergeCell ref="T870:T871"/>
    <mergeCell ref="S870:S871"/>
    <mergeCell ref="R870:R871"/>
    <mergeCell ref="U852:U855"/>
    <mergeCell ref="T852:T855"/>
    <mergeCell ref="S852:S855"/>
    <mergeCell ref="R852:R855"/>
    <mergeCell ref="U847:U849"/>
    <mergeCell ref="T847:T849"/>
    <mergeCell ref="S847:S849"/>
    <mergeCell ref="R847:R849"/>
    <mergeCell ref="U844:U846"/>
    <mergeCell ref="T844:T846"/>
    <mergeCell ref="S844:S846"/>
    <mergeCell ref="R844:R846"/>
    <mergeCell ref="T863:T869"/>
    <mergeCell ref="U863:U869"/>
    <mergeCell ref="S858:S862"/>
    <mergeCell ref="T858:T862"/>
    <mergeCell ref="U858:U862"/>
    <mergeCell ref="S863:S869"/>
    <mergeCell ref="U842:U843"/>
    <mergeCell ref="T842:T843"/>
    <mergeCell ref="S842:S843"/>
    <mergeCell ref="R842:R843"/>
    <mergeCell ref="U824:U827"/>
    <mergeCell ref="T824:T827"/>
    <mergeCell ref="S824:S827"/>
    <mergeCell ref="R824:R827"/>
    <mergeCell ref="U814:U815"/>
    <mergeCell ref="T814:T815"/>
    <mergeCell ref="S814:S815"/>
    <mergeCell ref="R814:R815"/>
    <mergeCell ref="R802:R806"/>
    <mergeCell ref="U796:U799"/>
    <mergeCell ref="T796:T799"/>
    <mergeCell ref="S796:S799"/>
    <mergeCell ref="R796:R799"/>
    <mergeCell ref="R807:R813"/>
    <mergeCell ref="S807:S813"/>
    <mergeCell ref="T807:T813"/>
    <mergeCell ref="U807:U813"/>
    <mergeCell ref="R816:R818"/>
    <mergeCell ref="S816:S818"/>
    <mergeCell ref="T816:T818"/>
    <mergeCell ref="U816:U818"/>
    <mergeCell ref="U791:U793"/>
    <mergeCell ref="T791:T793"/>
    <mergeCell ref="S791:S793"/>
    <mergeCell ref="R791:R793"/>
    <mergeCell ref="U788:U790"/>
    <mergeCell ref="T788:T790"/>
    <mergeCell ref="S788:S790"/>
    <mergeCell ref="R788:R790"/>
    <mergeCell ref="S802:S806"/>
    <mergeCell ref="T802:T806"/>
    <mergeCell ref="U802:U806"/>
    <mergeCell ref="U786:U787"/>
    <mergeCell ref="T786:T787"/>
    <mergeCell ref="S786:S787"/>
    <mergeCell ref="R786:R787"/>
    <mergeCell ref="U768:U771"/>
    <mergeCell ref="T768:T771"/>
    <mergeCell ref="S768:S771"/>
    <mergeCell ref="R768:R771"/>
    <mergeCell ref="U758:U759"/>
    <mergeCell ref="T758:T759"/>
    <mergeCell ref="S758:S759"/>
    <mergeCell ref="R758:R759"/>
    <mergeCell ref="R746:R750"/>
    <mergeCell ref="U740:U743"/>
    <mergeCell ref="T740:T743"/>
    <mergeCell ref="S740:S743"/>
    <mergeCell ref="R740:R743"/>
    <mergeCell ref="S746:S750"/>
    <mergeCell ref="T746:T750"/>
    <mergeCell ref="U746:U750"/>
    <mergeCell ref="U735:U737"/>
    <mergeCell ref="T735:T737"/>
    <mergeCell ref="S735:S737"/>
    <mergeCell ref="R735:R737"/>
    <mergeCell ref="U732:U734"/>
    <mergeCell ref="T732:T734"/>
    <mergeCell ref="S732:S734"/>
    <mergeCell ref="R732:R734"/>
    <mergeCell ref="R751:R757"/>
    <mergeCell ref="S751:S757"/>
    <mergeCell ref="T751:T757"/>
    <mergeCell ref="U751:U757"/>
    <mergeCell ref="U730:U731"/>
    <mergeCell ref="T730:T731"/>
    <mergeCell ref="S730:S731"/>
    <mergeCell ref="R730:R731"/>
    <mergeCell ref="U712:U715"/>
    <mergeCell ref="T712:T715"/>
    <mergeCell ref="S712:S715"/>
    <mergeCell ref="R712:R715"/>
    <mergeCell ref="U702:U703"/>
    <mergeCell ref="T702:T703"/>
    <mergeCell ref="S702:S703"/>
    <mergeCell ref="R702:R703"/>
    <mergeCell ref="U684:U687"/>
    <mergeCell ref="T684:T687"/>
    <mergeCell ref="S684:S687"/>
    <mergeCell ref="R684:R687"/>
    <mergeCell ref="U679:U681"/>
    <mergeCell ref="T679:T681"/>
    <mergeCell ref="S679:S681"/>
    <mergeCell ref="R679:R681"/>
    <mergeCell ref="R690:R694"/>
    <mergeCell ref="R704:R706"/>
    <mergeCell ref="S704:S706"/>
    <mergeCell ref="T704:T706"/>
    <mergeCell ref="U704:U706"/>
    <mergeCell ref="S690:S694"/>
    <mergeCell ref="T690:T694"/>
    <mergeCell ref="U690:U694"/>
    <mergeCell ref="R695:R701"/>
    <mergeCell ref="S695:S701"/>
    <mergeCell ref="T695:T701"/>
    <mergeCell ref="U695:U701"/>
    <mergeCell ref="U676:U678"/>
    <mergeCell ref="T676:T678"/>
    <mergeCell ref="S676:S678"/>
    <mergeCell ref="R676:R678"/>
    <mergeCell ref="U674:U675"/>
    <mergeCell ref="T674:T675"/>
    <mergeCell ref="S674:S675"/>
    <mergeCell ref="R674:R675"/>
    <mergeCell ref="U656:U659"/>
    <mergeCell ref="T656:T659"/>
    <mergeCell ref="S656:S659"/>
    <mergeCell ref="R656:R659"/>
    <mergeCell ref="U646:U647"/>
    <mergeCell ref="T646:T647"/>
    <mergeCell ref="S646:S647"/>
    <mergeCell ref="R646:R647"/>
    <mergeCell ref="R634:R638"/>
    <mergeCell ref="S634:S638"/>
    <mergeCell ref="T634:T638"/>
    <mergeCell ref="U634:U638"/>
    <mergeCell ref="R648:R650"/>
    <mergeCell ref="S648:S650"/>
    <mergeCell ref="T648:T650"/>
    <mergeCell ref="U648:U650"/>
    <mergeCell ref="R639:R645"/>
    <mergeCell ref="S639:S645"/>
    <mergeCell ref="T639:T645"/>
    <mergeCell ref="U639:U645"/>
    <mergeCell ref="U590:U591"/>
    <mergeCell ref="T590:T591"/>
    <mergeCell ref="S590:S591"/>
    <mergeCell ref="R590:R591"/>
    <mergeCell ref="R578:R582"/>
    <mergeCell ref="U572:U575"/>
    <mergeCell ref="T572:T575"/>
    <mergeCell ref="S572:S575"/>
    <mergeCell ref="R572:R575"/>
    <mergeCell ref="S578:S582"/>
    <mergeCell ref="T578:T582"/>
    <mergeCell ref="U578:U582"/>
    <mergeCell ref="R583:R589"/>
    <mergeCell ref="S583:S589"/>
    <mergeCell ref="T583:T589"/>
    <mergeCell ref="U583:U589"/>
    <mergeCell ref="R592:R594"/>
    <mergeCell ref="S592:S594"/>
    <mergeCell ref="T592:T594"/>
    <mergeCell ref="U592:U594"/>
    <mergeCell ref="U534:U535"/>
    <mergeCell ref="T534:T535"/>
    <mergeCell ref="S534:S535"/>
    <mergeCell ref="R534:R535"/>
    <mergeCell ref="U516:U519"/>
    <mergeCell ref="T516:T519"/>
    <mergeCell ref="S516:S519"/>
    <mergeCell ref="R516:R519"/>
    <mergeCell ref="U511:U513"/>
    <mergeCell ref="T511:T513"/>
    <mergeCell ref="S511:S513"/>
    <mergeCell ref="R511:R513"/>
    <mergeCell ref="U508:U510"/>
    <mergeCell ref="T508:T510"/>
    <mergeCell ref="S508:S510"/>
    <mergeCell ref="R508:R510"/>
    <mergeCell ref="R536:R538"/>
    <mergeCell ref="S536:S538"/>
    <mergeCell ref="T536:T538"/>
    <mergeCell ref="U536:U538"/>
    <mergeCell ref="T527:T533"/>
    <mergeCell ref="U527:U533"/>
    <mergeCell ref="S522:S526"/>
    <mergeCell ref="T522:T526"/>
    <mergeCell ref="U522:U526"/>
    <mergeCell ref="S527:S533"/>
    <mergeCell ref="U506:U507"/>
    <mergeCell ref="T506:T507"/>
    <mergeCell ref="S506:S507"/>
    <mergeCell ref="R506:R507"/>
    <mergeCell ref="U488:U491"/>
    <mergeCell ref="T488:T491"/>
    <mergeCell ref="S488:S491"/>
    <mergeCell ref="R488:R491"/>
    <mergeCell ref="U478:U479"/>
    <mergeCell ref="T478:T479"/>
    <mergeCell ref="S478:S479"/>
    <mergeCell ref="R478:R479"/>
    <mergeCell ref="R466:R470"/>
    <mergeCell ref="U460:U463"/>
    <mergeCell ref="T460:T463"/>
    <mergeCell ref="S460:S463"/>
    <mergeCell ref="R460:R463"/>
    <mergeCell ref="S466:S470"/>
    <mergeCell ref="T466:T470"/>
    <mergeCell ref="U466:U470"/>
    <mergeCell ref="U471:U477"/>
    <mergeCell ref="S450:S451"/>
    <mergeCell ref="R450:R451"/>
    <mergeCell ref="U443:U449"/>
    <mergeCell ref="T443:T449"/>
    <mergeCell ref="S443:S449"/>
    <mergeCell ref="R443:R449"/>
    <mergeCell ref="U438:U442"/>
    <mergeCell ref="T438:T442"/>
    <mergeCell ref="S438:S442"/>
    <mergeCell ref="R438:R442"/>
    <mergeCell ref="U432:U435"/>
    <mergeCell ref="T432:T435"/>
    <mergeCell ref="S432:S435"/>
    <mergeCell ref="R432:R435"/>
    <mergeCell ref="U427:U429"/>
    <mergeCell ref="T427:T429"/>
    <mergeCell ref="S427:S429"/>
    <mergeCell ref="R427:R429"/>
    <mergeCell ref="U424:U426"/>
    <mergeCell ref="T424:T426"/>
    <mergeCell ref="S424:S426"/>
    <mergeCell ref="R424:R426"/>
    <mergeCell ref="T422:T423"/>
    <mergeCell ref="S422:S423"/>
    <mergeCell ref="R422:R423"/>
    <mergeCell ref="U410:U414"/>
    <mergeCell ref="T410:T414"/>
    <mergeCell ref="S410:S414"/>
    <mergeCell ref="R410:R414"/>
    <mergeCell ref="R396:R398"/>
    <mergeCell ref="U394:U395"/>
    <mergeCell ref="T394:T395"/>
    <mergeCell ref="S394:S395"/>
    <mergeCell ref="R394:R395"/>
    <mergeCell ref="U376:U379"/>
    <mergeCell ref="T376:T379"/>
    <mergeCell ref="S376:S379"/>
    <mergeCell ref="R376:R379"/>
    <mergeCell ref="U366:U367"/>
    <mergeCell ref="T366:T367"/>
    <mergeCell ref="S366:S367"/>
    <mergeCell ref="R366:R367"/>
    <mergeCell ref="R354:R358"/>
    <mergeCell ref="R368:R370"/>
    <mergeCell ref="S368:S370"/>
    <mergeCell ref="T368:T370"/>
    <mergeCell ref="U368:U370"/>
    <mergeCell ref="S354:S358"/>
    <mergeCell ref="T354:T358"/>
    <mergeCell ref="U354:U358"/>
    <mergeCell ref="R359:R365"/>
    <mergeCell ref="S359:S365"/>
    <mergeCell ref="T359:T365"/>
    <mergeCell ref="U359:U365"/>
    <mergeCell ref="U348:U351"/>
    <mergeCell ref="T348:T351"/>
    <mergeCell ref="S348:S351"/>
    <mergeCell ref="R348:R351"/>
    <mergeCell ref="U343:U345"/>
    <mergeCell ref="T343:T345"/>
    <mergeCell ref="S343:S345"/>
    <mergeCell ref="R343:R345"/>
    <mergeCell ref="U340:U342"/>
    <mergeCell ref="T340:T342"/>
    <mergeCell ref="S340:S342"/>
    <mergeCell ref="R340:R342"/>
    <mergeCell ref="U338:U339"/>
    <mergeCell ref="T338:T339"/>
    <mergeCell ref="S338:S339"/>
    <mergeCell ref="R338:R339"/>
    <mergeCell ref="U320:U323"/>
    <mergeCell ref="T320:T323"/>
    <mergeCell ref="S320:S323"/>
    <mergeCell ref="R320:R323"/>
    <mergeCell ref="U310:U311"/>
    <mergeCell ref="T310:T311"/>
    <mergeCell ref="S310:S311"/>
    <mergeCell ref="R310:R311"/>
    <mergeCell ref="R312:R314"/>
    <mergeCell ref="S312:S314"/>
    <mergeCell ref="T312:T314"/>
    <mergeCell ref="U312:U314"/>
    <mergeCell ref="R298:R302"/>
    <mergeCell ref="U292:U295"/>
    <mergeCell ref="T292:T295"/>
    <mergeCell ref="S292:S295"/>
    <mergeCell ref="R292:R295"/>
    <mergeCell ref="U287:U289"/>
    <mergeCell ref="T287:T289"/>
    <mergeCell ref="S287:S289"/>
    <mergeCell ref="R287:R289"/>
    <mergeCell ref="U284:U286"/>
    <mergeCell ref="T284:T286"/>
    <mergeCell ref="S284:S286"/>
    <mergeCell ref="R284:R286"/>
    <mergeCell ref="S298:S302"/>
    <mergeCell ref="T298:T302"/>
    <mergeCell ref="U298:U302"/>
    <mergeCell ref="U282:U283"/>
    <mergeCell ref="T282:T283"/>
    <mergeCell ref="S282:S283"/>
    <mergeCell ref="R282:R283"/>
    <mergeCell ref="U254:U255"/>
    <mergeCell ref="T254:T255"/>
    <mergeCell ref="S254:S255"/>
    <mergeCell ref="R254:R255"/>
    <mergeCell ref="R242:R246"/>
    <mergeCell ref="U236:U239"/>
    <mergeCell ref="T236:T239"/>
    <mergeCell ref="S236:S239"/>
    <mergeCell ref="R236:R239"/>
    <mergeCell ref="R256:R258"/>
    <mergeCell ref="S256:S258"/>
    <mergeCell ref="T256:T258"/>
    <mergeCell ref="U256:U258"/>
    <mergeCell ref="S242:S246"/>
    <mergeCell ref="T242:T246"/>
    <mergeCell ref="U242:U246"/>
    <mergeCell ref="R247:R253"/>
    <mergeCell ref="S247:S253"/>
    <mergeCell ref="T247:T253"/>
    <mergeCell ref="U247:U253"/>
    <mergeCell ref="U231:U233"/>
    <mergeCell ref="T231:T233"/>
    <mergeCell ref="S231:S233"/>
    <mergeCell ref="R231:R233"/>
    <mergeCell ref="U228:U230"/>
    <mergeCell ref="T228:T230"/>
    <mergeCell ref="S228:S230"/>
    <mergeCell ref="R228:R230"/>
    <mergeCell ref="U226:U227"/>
    <mergeCell ref="T226:T227"/>
    <mergeCell ref="S226:S227"/>
    <mergeCell ref="R226:R227"/>
    <mergeCell ref="U208:U211"/>
    <mergeCell ref="T208:T211"/>
    <mergeCell ref="S208:S211"/>
    <mergeCell ref="R208:R211"/>
    <mergeCell ref="U198:U199"/>
    <mergeCell ref="T198:T199"/>
    <mergeCell ref="S198:S199"/>
    <mergeCell ref="R198:R199"/>
    <mergeCell ref="R200:R202"/>
    <mergeCell ref="S200:S202"/>
    <mergeCell ref="T200:T202"/>
    <mergeCell ref="U200:U202"/>
    <mergeCell ref="U180:U183"/>
    <mergeCell ref="T180:T183"/>
    <mergeCell ref="S180:S183"/>
    <mergeCell ref="R180:R183"/>
    <mergeCell ref="U175:U177"/>
    <mergeCell ref="T175:T177"/>
    <mergeCell ref="S175:S177"/>
    <mergeCell ref="R175:R177"/>
    <mergeCell ref="U172:U174"/>
    <mergeCell ref="T172:T174"/>
    <mergeCell ref="S172:S174"/>
    <mergeCell ref="R172:R174"/>
    <mergeCell ref="U170:U171"/>
    <mergeCell ref="T170:T171"/>
    <mergeCell ref="S170:S171"/>
    <mergeCell ref="R170:R171"/>
    <mergeCell ref="U152:U155"/>
    <mergeCell ref="T152:T155"/>
    <mergeCell ref="S152:S155"/>
    <mergeCell ref="R152:R155"/>
    <mergeCell ref="U142:U143"/>
    <mergeCell ref="T142:T143"/>
    <mergeCell ref="S142:S143"/>
    <mergeCell ref="R142:R143"/>
    <mergeCell ref="U135:U141"/>
    <mergeCell ref="T135:T141"/>
    <mergeCell ref="S135:S141"/>
    <mergeCell ref="R135:R141"/>
    <mergeCell ref="T96:T99"/>
    <mergeCell ref="S96:S99"/>
    <mergeCell ref="R96:R99"/>
    <mergeCell ref="T91:T93"/>
    <mergeCell ref="S91:S93"/>
    <mergeCell ref="R91:R93"/>
    <mergeCell ref="U88:U90"/>
    <mergeCell ref="T88:T90"/>
    <mergeCell ref="S88:S90"/>
    <mergeCell ref="R88:R90"/>
    <mergeCell ref="U91:U93"/>
    <mergeCell ref="R102:R106"/>
    <mergeCell ref="S102:S106"/>
    <mergeCell ref="T102:T106"/>
    <mergeCell ref="U102:U106"/>
    <mergeCell ref="U114:U115"/>
    <mergeCell ref="T114:T115"/>
    <mergeCell ref="T116:T118"/>
    <mergeCell ref="U116:U118"/>
    <mergeCell ref="R124:R127"/>
    <mergeCell ref="S124:S127"/>
    <mergeCell ref="T124:T127"/>
    <mergeCell ref="U124:U127"/>
    <mergeCell ref="T119:T121"/>
    <mergeCell ref="U86:U87"/>
    <mergeCell ref="T86:T87"/>
    <mergeCell ref="S86:S87"/>
    <mergeCell ref="R86:R87"/>
    <mergeCell ref="U79:U85"/>
    <mergeCell ref="T79:T85"/>
    <mergeCell ref="S79:S85"/>
    <mergeCell ref="R79:R85"/>
    <mergeCell ref="S58:S59"/>
    <mergeCell ref="R58:R59"/>
    <mergeCell ref="U51:U57"/>
    <mergeCell ref="T51:T57"/>
    <mergeCell ref="S51:S57"/>
    <mergeCell ref="R51:R57"/>
    <mergeCell ref="U40:U43"/>
    <mergeCell ref="T40:T43"/>
    <mergeCell ref="S40:S43"/>
    <mergeCell ref="R40:R43"/>
    <mergeCell ref="R60:R62"/>
    <mergeCell ref="S60:S62"/>
    <mergeCell ref="T60:T62"/>
    <mergeCell ref="U60:U62"/>
  </mergeCells>
  <printOptions horizontalCentered="1"/>
  <pageMargins left="0.19685039370078741" right="0.15748031496062992" top="0.55118110236220474" bottom="0.55118110236220474" header="0.31496062992125984" footer="0.31496062992125984"/>
  <pageSetup paperSize="9" scale="57" orientation="landscape" r:id="rId1"/>
  <rowBreaks count="70" manualBreakCount="70">
    <brk id="43" max="16383" man="1"/>
    <brk id="59" max="16383" man="1"/>
    <brk id="71" max="16383" man="1"/>
    <brk id="87" max="16383" man="1"/>
    <brk id="99" max="16383" man="1"/>
    <brk id="115" max="16383" man="1"/>
    <brk id="127" max="16383" man="1"/>
    <brk id="143" max="16383" man="1"/>
    <brk id="155" max="16383" man="1"/>
    <brk id="171" max="16383" man="1"/>
    <brk id="183" max="16383" man="1"/>
    <brk id="199" max="16383" man="1"/>
    <brk id="211" max="16383" man="1"/>
    <brk id="227" max="16383" man="1"/>
    <brk id="239" max="16383" man="1"/>
    <brk id="255" max="16383" man="1"/>
    <brk id="267" max="16383" man="1"/>
    <brk id="283" max="16383" man="1"/>
    <brk id="295" max="16383" man="1"/>
    <brk id="311" max="16383" man="1"/>
    <brk id="323" max="16383" man="1"/>
    <brk id="339" max="16383" man="1"/>
    <brk id="351" max="16383" man="1"/>
    <brk id="367" max="16383" man="1"/>
    <brk id="379" max="16383" man="1"/>
    <brk id="395" max="16383" man="1"/>
    <brk id="407" max="16383" man="1"/>
    <brk id="423" max="16383" man="1"/>
    <brk id="435" max="16383" man="1"/>
    <brk id="451" max="16383" man="1"/>
    <brk id="463" max="16383" man="1"/>
    <brk id="479" max="16383" man="1"/>
    <brk id="491" max="16383" man="1"/>
    <brk id="507" max="16383" man="1"/>
    <brk id="519" max="16383" man="1"/>
    <brk id="535" max="16383" man="1"/>
    <brk id="547" max="16383" man="1"/>
    <brk id="563" max="16383" man="1"/>
    <brk id="575" max="16383" man="1"/>
    <brk id="591" max="16383" man="1"/>
    <brk id="603" max="16383" man="1"/>
    <brk id="619" max="16383" man="1"/>
    <brk id="631" max="16383" man="1"/>
    <brk id="647" max="16383" man="1"/>
    <brk id="659" max="16383" man="1"/>
    <brk id="675" max="16383" man="1"/>
    <brk id="687" max="16383" man="1"/>
    <brk id="703" max="16383" man="1"/>
    <brk id="715" max="16383" man="1"/>
    <brk id="731" max="16383" man="1"/>
    <brk id="743" max="16383" man="1"/>
    <brk id="759" max="16383" man="1"/>
    <brk id="771" max="16383" man="1"/>
    <brk id="787" max="16383" man="1"/>
    <brk id="799" max="16383" man="1"/>
    <brk id="815" max="16383" man="1"/>
    <brk id="827" max="16383" man="1"/>
    <brk id="843" max="16383" man="1"/>
    <brk id="855" max="16383" man="1"/>
    <brk id="871" max="16383" man="1"/>
    <brk id="883" max="16383" man="1"/>
    <brk id="899" max="16383" man="1"/>
    <brk id="911" max="16383" man="1"/>
    <brk id="927" max="16383" man="1"/>
    <brk id="939" max="16383" man="1"/>
    <brk id="955" max="16383" man="1"/>
    <brk id="967" max="16383" man="1"/>
    <brk id="983" max="16383" man="1"/>
    <brk id="995" max="16383" man="1"/>
    <brk id="1011"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A19" workbookViewId="0">
      <selection activeCell="I13" sqref="I13"/>
    </sheetView>
  </sheetViews>
  <sheetFormatPr baseColWidth="10" defaultRowHeight="15" x14ac:dyDescent="0.25"/>
  <cols>
    <col min="1" max="1" width="46.42578125" customWidth="1"/>
    <col min="2" max="2" width="8.5703125" style="27" customWidth="1"/>
    <col min="3" max="3" width="8.42578125" style="27" customWidth="1"/>
    <col min="4" max="4" width="7.5703125" style="27" customWidth="1"/>
    <col min="5" max="5" width="6.28515625" style="27" customWidth="1"/>
    <col min="6" max="6" width="6.85546875" style="27" customWidth="1"/>
    <col min="7" max="7" width="6.42578125" style="27" customWidth="1"/>
    <col min="8" max="8" width="6.5703125" style="27" customWidth="1"/>
    <col min="9" max="9" width="8.5703125" style="27" customWidth="1"/>
    <col min="10" max="11" width="10.140625" style="27" customWidth="1"/>
    <col min="12" max="12" width="11" style="27" customWidth="1"/>
    <col min="13" max="13" width="10.140625" style="27" customWidth="1"/>
    <col min="14" max="14" width="11.85546875" customWidth="1"/>
    <col min="15" max="15" width="13.42578125" customWidth="1"/>
  </cols>
  <sheetData>
    <row r="1" spans="1:15" x14ac:dyDescent="0.25">
      <c r="A1" s="506" t="s">
        <v>245</v>
      </c>
      <c r="B1" s="506"/>
      <c r="C1" s="506"/>
      <c r="D1" s="506"/>
      <c r="E1" s="506"/>
      <c r="F1" s="506"/>
      <c r="G1" s="506"/>
      <c r="H1" s="506"/>
      <c r="I1" s="506"/>
      <c r="J1" s="506"/>
      <c r="K1" s="506"/>
      <c r="L1" s="506"/>
      <c r="M1" s="506"/>
      <c r="N1" s="506"/>
      <c r="O1" s="506"/>
    </row>
    <row r="2" spans="1:15" x14ac:dyDescent="0.25">
      <c r="A2" s="506" t="s">
        <v>246</v>
      </c>
      <c r="B2" s="506"/>
      <c r="C2" s="506"/>
      <c r="D2" s="506"/>
      <c r="E2" s="506"/>
      <c r="F2" s="506"/>
      <c r="G2" s="506"/>
      <c r="H2" s="506"/>
      <c r="I2" s="506"/>
      <c r="J2" s="506"/>
      <c r="K2" s="506"/>
      <c r="L2" s="506"/>
      <c r="M2" s="506"/>
      <c r="N2" s="506"/>
      <c r="O2" s="506"/>
    </row>
    <row r="3" spans="1:15" x14ac:dyDescent="0.25">
      <c r="A3" s="514" t="s">
        <v>247</v>
      </c>
      <c r="B3" s="514"/>
      <c r="C3" s="514"/>
      <c r="D3" s="514"/>
      <c r="E3" s="514"/>
      <c r="F3" s="514"/>
      <c r="G3" s="514"/>
      <c r="H3" s="514"/>
      <c r="I3" s="514"/>
      <c r="J3" s="514"/>
      <c r="K3" s="514"/>
      <c r="L3" s="514"/>
      <c r="M3" s="514"/>
      <c r="N3" s="514"/>
      <c r="O3" s="514"/>
    </row>
    <row r="4" spans="1:15" x14ac:dyDescent="0.25">
      <c r="A4" s="510" t="s">
        <v>248</v>
      </c>
      <c r="B4" s="511" t="s">
        <v>249</v>
      </c>
      <c r="C4" s="511"/>
      <c r="D4" s="511"/>
      <c r="E4" s="511"/>
      <c r="F4" s="511"/>
      <c r="G4" s="511"/>
      <c r="H4" s="511"/>
      <c r="I4" s="511"/>
      <c r="J4" s="511"/>
      <c r="K4" s="511"/>
      <c r="L4" s="511"/>
      <c r="M4" s="511"/>
      <c r="N4" s="149"/>
      <c r="O4" s="149"/>
    </row>
    <row r="5" spans="1:15" ht="45" x14ac:dyDescent="0.25">
      <c r="A5" s="510"/>
      <c r="B5" s="150" t="s">
        <v>250</v>
      </c>
      <c r="C5" s="150" t="s">
        <v>251</v>
      </c>
      <c r="D5" s="150" t="s">
        <v>252</v>
      </c>
      <c r="E5" s="150" t="s">
        <v>253</v>
      </c>
      <c r="F5" s="150" t="s">
        <v>254</v>
      </c>
      <c r="G5" s="150" t="s">
        <v>255</v>
      </c>
      <c r="H5" s="150" t="s">
        <v>256</v>
      </c>
      <c r="I5" s="150" t="s">
        <v>257</v>
      </c>
      <c r="J5" s="150" t="s">
        <v>258</v>
      </c>
      <c r="K5" s="150" t="s">
        <v>259</v>
      </c>
      <c r="L5" s="150" t="s">
        <v>260</v>
      </c>
      <c r="M5" s="150" t="s">
        <v>261</v>
      </c>
      <c r="N5" s="151" t="s">
        <v>262</v>
      </c>
      <c r="O5" s="152" t="s">
        <v>263</v>
      </c>
    </row>
    <row r="6" spans="1:15" ht="30" x14ac:dyDescent="0.25">
      <c r="A6" s="127" t="s">
        <v>264</v>
      </c>
      <c r="B6" s="34">
        <v>1</v>
      </c>
      <c r="C6" s="34">
        <v>1</v>
      </c>
      <c r="D6" s="135">
        <v>1</v>
      </c>
      <c r="E6" s="34">
        <v>1</v>
      </c>
      <c r="F6" s="135">
        <v>1</v>
      </c>
      <c r="G6" s="34">
        <v>1</v>
      </c>
      <c r="H6" s="34">
        <v>1</v>
      </c>
      <c r="I6" s="34">
        <v>1</v>
      </c>
      <c r="J6" s="34">
        <v>1</v>
      </c>
      <c r="K6" s="34">
        <v>1</v>
      </c>
      <c r="L6" s="34">
        <v>1</v>
      </c>
      <c r="M6" s="34">
        <v>1</v>
      </c>
      <c r="N6" s="34">
        <f t="shared" ref="N6:N31" si="0">SUM(B6:M6)</f>
        <v>12</v>
      </c>
      <c r="O6" s="135" t="s">
        <v>265</v>
      </c>
    </row>
    <row r="7" spans="1:15" x14ac:dyDescent="0.25">
      <c r="A7" s="128" t="s">
        <v>266</v>
      </c>
      <c r="B7" s="140">
        <v>1</v>
      </c>
      <c r="C7" s="140"/>
      <c r="D7" s="140"/>
      <c r="E7" s="140"/>
      <c r="F7" s="140"/>
      <c r="G7" s="140"/>
      <c r="H7" s="140"/>
      <c r="I7" s="140"/>
      <c r="J7" s="136"/>
      <c r="K7" s="140"/>
      <c r="L7" s="140"/>
      <c r="M7" s="140"/>
      <c r="N7" s="136">
        <f t="shared" si="0"/>
        <v>1</v>
      </c>
      <c r="O7" s="512" t="s">
        <v>282</v>
      </c>
    </row>
    <row r="8" spans="1:15" x14ac:dyDescent="0.25">
      <c r="A8" s="129" t="s">
        <v>267</v>
      </c>
      <c r="B8" s="139"/>
      <c r="C8" s="139"/>
      <c r="D8" s="139">
        <v>1</v>
      </c>
      <c r="E8" s="139"/>
      <c r="F8" s="139"/>
      <c r="G8" s="139"/>
      <c r="H8" s="139"/>
      <c r="I8" s="139"/>
      <c r="J8" s="137"/>
      <c r="K8" s="139"/>
      <c r="L8" s="139"/>
      <c r="M8" s="139"/>
      <c r="N8" s="137">
        <f t="shared" si="0"/>
        <v>1</v>
      </c>
      <c r="O8" s="513"/>
    </row>
    <row r="9" spans="1:15" x14ac:dyDescent="0.25">
      <c r="A9" s="129" t="s">
        <v>268</v>
      </c>
      <c r="B9" s="139"/>
      <c r="C9" s="139"/>
      <c r="D9" s="139"/>
      <c r="E9" s="139"/>
      <c r="F9" s="139"/>
      <c r="G9" s="139"/>
      <c r="H9" s="139"/>
      <c r="I9" s="139">
        <v>1</v>
      </c>
      <c r="J9" s="137"/>
      <c r="K9" s="139"/>
      <c r="L9" s="139"/>
      <c r="M9" s="139"/>
      <c r="N9" s="137">
        <f t="shared" si="0"/>
        <v>1</v>
      </c>
      <c r="O9" s="513"/>
    </row>
    <row r="10" spans="1:15" x14ac:dyDescent="0.25">
      <c r="A10" s="129" t="s">
        <v>269</v>
      </c>
      <c r="B10" s="139"/>
      <c r="C10" s="139"/>
      <c r="D10" s="139">
        <v>1</v>
      </c>
      <c r="E10" s="139"/>
      <c r="F10" s="139"/>
      <c r="G10" s="139"/>
      <c r="H10" s="139"/>
      <c r="I10" s="139"/>
      <c r="J10" s="137"/>
      <c r="K10" s="139"/>
      <c r="L10" s="139"/>
      <c r="M10" s="139"/>
      <c r="N10" s="137">
        <f t="shared" si="0"/>
        <v>1</v>
      </c>
      <c r="O10" s="513"/>
    </row>
    <row r="11" spans="1:15" x14ac:dyDescent="0.25">
      <c r="A11" s="129" t="s">
        <v>270</v>
      </c>
      <c r="B11" s="139"/>
      <c r="C11" s="139"/>
      <c r="D11" s="139"/>
      <c r="E11" s="139">
        <v>1</v>
      </c>
      <c r="F11" s="139"/>
      <c r="G11" s="139"/>
      <c r="H11" s="139"/>
      <c r="I11" s="139"/>
      <c r="J11" s="137"/>
      <c r="K11" s="139"/>
      <c r="L11" s="139"/>
      <c r="M11" s="139"/>
      <c r="N11" s="137">
        <f t="shared" si="0"/>
        <v>1</v>
      </c>
      <c r="O11" s="513"/>
    </row>
    <row r="12" spans="1:15" x14ac:dyDescent="0.25">
      <c r="A12" s="129" t="s">
        <v>271</v>
      </c>
      <c r="B12" s="139"/>
      <c r="C12" s="139">
        <v>1</v>
      </c>
      <c r="D12" s="139"/>
      <c r="E12" s="139"/>
      <c r="F12" s="139"/>
      <c r="G12" s="139"/>
      <c r="H12" s="139"/>
      <c r="I12" s="139"/>
      <c r="J12" s="137"/>
      <c r="K12" s="139"/>
      <c r="L12" s="139"/>
      <c r="M12" s="139"/>
      <c r="N12" s="137">
        <f t="shared" si="0"/>
        <v>1</v>
      </c>
      <c r="O12" s="513"/>
    </row>
    <row r="13" spans="1:15" x14ac:dyDescent="0.25">
      <c r="A13" s="129" t="s">
        <v>272</v>
      </c>
      <c r="B13" s="139">
        <v>1</v>
      </c>
      <c r="C13" s="139"/>
      <c r="D13" s="139"/>
      <c r="E13" s="139"/>
      <c r="F13" s="139"/>
      <c r="G13" s="139"/>
      <c r="H13" s="139"/>
      <c r="I13" s="139"/>
      <c r="J13" s="137"/>
      <c r="K13" s="139"/>
      <c r="L13" s="139"/>
      <c r="M13" s="139"/>
      <c r="N13" s="137">
        <f t="shared" si="0"/>
        <v>1</v>
      </c>
      <c r="O13" s="513"/>
    </row>
    <row r="14" spans="1:15" x14ac:dyDescent="0.25">
      <c r="A14" s="129" t="s">
        <v>273</v>
      </c>
      <c r="B14" s="139"/>
      <c r="C14" s="139"/>
      <c r="D14" s="139"/>
      <c r="E14" s="139"/>
      <c r="F14" s="139"/>
      <c r="G14" s="139"/>
      <c r="H14" s="139">
        <v>1</v>
      </c>
      <c r="I14" s="139"/>
      <c r="J14" s="137"/>
      <c r="K14" s="139"/>
      <c r="L14" s="139"/>
      <c r="M14" s="139"/>
      <c r="N14" s="137">
        <f t="shared" si="0"/>
        <v>1</v>
      </c>
      <c r="O14" s="513"/>
    </row>
    <row r="15" spans="1:15" x14ac:dyDescent="0.25">
      <c r="A15" s="129" t="s">
        <v>274</v>
      </c>
      <c r="B15" s="139">
        <v>1</v>
      </c>
      <c r="C15" s="139"/>
      <c r="D15" s="139"/>
      <c r="E15" s="139"/>
      <c r="F15" s="139"/>
      <c r="G15" s="139"/>
      <c r="H15" s="139"/>
      <c r="I15" s="139"/>
      <c r="J15" s="137"/>
      <c r="K15" s="139"/>
      <c r="L15" s="139"/>
      <c r="M15" s="139"/>
      <c r="N15" s="137">
        <f t="shared" si="0"/>
        <v>1</v>
      </c>
      <c r="O15" s="513"/>
    </row>
    <row r="16" spans="1:15" x14ac:dyDescent="0.25">
      <c r="A16" s="129" t="s">
        <v>275</v>
      </c>
      <c r="B16" s="139">
        <v>1</v>
      </c>
      <c r="C16" s="139"/>
      <c r="D16" s="139"/>
      <c r="E16" s="139"/>
      <c r="F16" s="139"/>
      <c r="G16" s="139"/>
      <c r="H16" s="139"/>
      <c r="I16" s="139"/>
      <c r="J16" s="137"/>
      <c r="K16" s="139"/>
      <c r="L16" s="139"/>
      <c r="M16" s="139"/>
      <c r="N16" s="137">
        <f t="shared" si="0"/>
        <v>1</v>
      </c>
      <c r="O16" s="513"/>
    </row>
    <row r="17" spans="1:15" x14ac:dyDescent="0.25">
      <c r="A17" s="129" t="s">
        <v>276</v>
      </c>
      <c r="B17" s="139">
        <v>1</v>
      </c>
      <c r="C17" s="139"/>
      <c r="D17" s="139"/>
      <c r="E17" s="139"/>
      <c r="F17" s="139"/>
      <c r="G17" s="139"/>
      <c r="H17" s="139"/>
      <c r="I17" s="139"/>
      <c r="J17" s="137"/>
      <c r="K17" s="139"/>
      <c r="L17" s="139"/>
      <c r="M17" s="139"/>
      <c r="N17" s="137">
        <f t="shared" si="0"/>
        <v>1</v>
      </c>
      <c r="O17" s="513"/>
    </row>
    <row r="18" spans="1:15" ht="30" x14ac:dyDescent="0.25">
      <c r="A18" s="130" t="s">
        <v>277</v>
      </c>
      <c r="B18" s="139"/>
      <c r="C18" s="139"/>
      <c r="D18" s="139"/>
      <c r="E18" s="139"/>
      <c r="F18" s="139"/>
      <c r="G18" s="139">
        <v>1</v>
      </c>
      <c r="H18" s="139"/>
      <c r="I18" s="139"/>
      <c r="J18" s="137"/>
      <c r="K18" s="139"/>
      <c r="L18" s="139"/>
      <c r="M18" s="139"/>
      <c r="N18" s="137">
        <f t="shared" si="0"/>
        <v>1</v>
      </c>
      <c r="O18" s="513"/>
    </row>
    <row r="19" spans="1:15" ht="30" x14ac:dyDescent="0.25">
      <c r="A19" s="130" t="s">
        <v>278</v>
      </c>
      <c r="B19" s="139"/>
      <c r="C19" s="139"/>
      <c r="D19" s="139"/>
      <c r="E19" s="139"/>
      <c r="F19" s="139"/>
      <c r="G19" s="139"/>
      <c r="H19" s="139">
        <v>1</v>
      </c>
      <c r="I19" s="139"/>
      <c r="J19" s="137"/>
      <c r="K19" s="139"/>
      <c r="L19" s="139"/>
      <c r="M19" s="139"/>
      <c r="N19" s="137">
        <f t="shared" si="0"/>
        <v>1</v>
      </c>
      <c r="O19" s="513"/>
    </row>
    <row r="20" spans="1:15" ht="30" x14ac:dyDescent="0.25">
      <c r="A20" s="130" t="s">
        <v>279</v>
      </c>
      <c r="B20" s="139"/>
      <c r="C20" s="139"/>
      <c r="D20" s="139"/>
      <c r="E20" s="139"/>
      <c r="F20" s="139"/>
      <c r="G20" s="139"/>
      <c r="H20" s="139">
        <v>1</v>
      </c>
      <c r="I20" s="139"/>
      <c r="J20" s="137"/>
      <c r="K20" s="139"/>
      <c r="L20" s="139"/>
      <c r="M20" s="139"/>
      <c r="N20" s="137">
        <f t="shared" si="0"/>
        <v>1</v>
      </c>
      <c r="O20" s="513"/>
    </row>
    <row r="21" spans="1:15" x14ac:dyDescent="0.25">
      <c r="A21" s="129" t="s">
        <v>280</v>
      </c>
      <c r="B21" s="139"/>
      <c r="C21" s="139"/>
      <c r="D21" s="139">
        <v>1</v>
      </c>
      <c r="E21" s="139"/>
      <c r="F21" s="139"/>
      <c r="G21" s="139"/>
      <c r="H21" s="139"/>
      <c r="I21" s="139"/>
      <c r="J21" s="137"/>
      <c r="K21" s="139"/>
      <c r="L21" s="139"/>
      <c r="M21" s="139"/>
      <c r="N21" s="137">
        <f t="shared" si="0"/>
        <v>1</v>
      </c>
      <c r="O21" s="513"/>
    </row>
    <row r="22" spans="1:15" ht="30" x14ac:dyDescent="0.25">
      <c r="A22" s="130" t="s">
        <v>281</v>
      </c>
      <c r="B22" s="139"/>
      <c r="C22" s="139"/>
      <c r="D22" s="139">
        <v>1</v>
      </c>
      <c r="E22" s="139"/>
      <c r="F22" s="139"/>
      <c r="G22" s="139"/>
      <c r="H22" s="139"/>
      <c r="I22" s="139"/>
      <c r="J22" s="137"/>
      <c r="K22" s="139"/>
      <c r="L22" s="139"/>
      <c r="M22" s="139"/>
      <c r="N22" s="137">
        <f t="shared" si="0"/>
        <v>1</v>
      </c>
      <c r="O22" s="513"/>
    </row>
    <row r="23" spans="1:15" ht="14.25" customHeight="1" x14ac:dyDescent="0.25">
      <c r="A23" s="131" t="s">
        <v>283</v>
      </c>
      <c r="B23" s="140"/>
      <c r="C23" s="140"/>
      <c r="D23" s="140"/>
      <c r="E23" s="140">
        <v>1</v>
      </c>
      <c r="F23" s="140"/>
      <c r="G23" s="140"/>
      <c r="H23" s="140"/>
      <c r="I23" s="140"/>
      <c r="J23" s="136"/>
      <c r="K23" s="140"/>
      <c r="L23" s="140"/>
      <c r="M23" s="140"/>
      <c r="N23" s="136">
        <f t="shared" si="0"/>
        <v>1</v>
      </c>
      <c r="O23" s="507" t="s">
        <v>288</v>
      </c>
    </row>
    <row r="24" spans="1:15" x14ac:dyDescent="0.25">
      <c r="A24" s="132" t="s">
        <v>284</v>
      </c>
      <c r="B24" s="139"/>
      <c r="C24" s="139"/>
      <c r="D24" s="139"/>
      <c r="E24" s="139"/>
      <c r="F24" s="139"/>
      <c r="G24" s="139"/>
      <c r="H24" s="139">
        <v>1</v>
      </c>
      <c r="I24" s="139"/>
      <c r="J24" s="137"/>
      <c r="K24" s="139"/>
      <c r="L24" s="139"/>
      <c r="M24" s="139"/>
      <c r="N24" s="137">
        <f t="shared" si="0"/>
        <v>1</v>
      </c>
      <c r="O24" s="508"/>
    </row>
    <row r="25" spans="1:15" ht="21" customHeight="1" x14ac:dyDescent="0.25">
      <c r="A25" s="132" t="s">
        <v>285</v>
      </c>
      <c r="B25" s="139"/>
      <c r="C25" s="139"/>
      <c r="D25" s="139"/>
      <c r="E25" s="139"/>
      <c r="F25" s="139">
        <v>1</v>
      </c>
      <c r="G25" s="139"/>
      <c r="H25" s="139"/>
      <c r="I25" s="139"/>
      <c r="J25" s="137"/>
      <c r="K25" s="139"/>
      <c r="L25" s="139"/>
      <c r="M25" s="139"/>
      <c r="N25" s="137">
        <f t="shared" si="0"/>
        <v>1</v>
      </c>
      <c r="O25" s="508"/>
    </row>
    <row r="26" spans="1:15" x14ac:dyDescent="0.25">
      <c r="A26" s="132" t="s">
        <v>286</v>
      </c>
      <c r="B26" s="139"/>
      <c r="C26" s="139"/>
      <c r="D26" s="139"/>
      <c r="E26" s="139"/>
      <c r="F26" s="139"/>
      <c r="G26" s="139"/>
      <c r="H26" s="139"/>
      <c r="I26" s="139">
        <v>1</v>
      </c>
      <c r="J26" s="137"/>
      <c r="K26" s="139"/>
      <c r="L26" s="139"/>
      <c r="M26" s="139"/>
      <c r="N26" s="137">
        <f t="shared" si="0"/>
        <v>1</v>
      </c>
      <c r="O26" s="508"/>
    </row>
    <row r="27" spans="1:15" ht="17.25" customHeight="1" x14ac:dyDescent="0.25">
      <c r="A27" s="133" t="s">
        <v>287</v>
      </c>
      <c r="B27" s="62">
        <v>1</v>
      </c>
      <c r="C27" s="62">
        <v>1</v>
      </c>
      <c r="D27" s="62">
        <v>1</v>
      </c>
      <c r="E27" s="62">
        <v>1</v>
      </c>
      <c r="F27" s="62">
        <v>1</v>
      </c>
      <c r="G27" s="62">
        <v>1</v>
      </c>
      <c r="H27" s="62">
        <v>1</v>
      </c>
      <c r="I27" s="62">
        <v>1</v>
      </c>
      <c r="J27" s="138">
        <v>1</v>
      </c>
      <c r="K27" s="62">
        <v>1</v>
      </c>
      <c r="L27" s="62">
        <v>1</v>
      </c>
      <c r="M27" s="62">
        <v>1</v>
      </c>
      <c r="N27" s="138">
        <f t="shared" si="0"/>
        <v>12</v>
      </c>
      <c r="O27" s="509"/>
    </row>
    <row r="28" spans="1:15" ht="30.75" customHeight="1" x14ac:dyDescent="0.25">
      <c r="A28" s="147" t="s">
        <v>295</v>
      </c>
      <c r="B28" s="34"/>
      <c r="C28" s="34">
        <v>1</v>
      </c>
      <c r="D28" s="34"/>
      <c r="E28" s="34"/>
      <c r="F28" s="34"/>
      <c r="G28" s="34"/>
      <c r="H28" s="34"/>
      <c r="I28" s="34"/>
      <c r="J28" s="135"/>
      <c r="K28" s="34"/>
      <c r="L28" s="34"/>
      <c r="M28" s="34"/>
      <c r="N28" s="135">
        <f t="shared" si="0"/>
        <v>1</v>
      </c>
      <c r="O28" s="148" t="s">
        <v>293</v>
      </c>
    </row>
    <row r="29" spans="1:15" ht="30" x14ac:dyDescent="0.25">
      <c r="A29" s="131" t="s">
        <v>289</v>
      </c>
      <c r="B29" s="140">
        <v>1</v>
      </c>
      <c r="C29" s="140"/>
      <c r="D29" s="140"/>
      <c r="E29" s="140"/>
      <c r="F29" s="140"/>
      <c r="G29" s="140"/>
      <c r="H29" s="140"/>
      <c r="I29" s="140"/>
      <c r="J29" s="136"/>
      <c r="K29" s="140"/>
      <c r="L29" s="140"/>
      <c r="M29" s="140"/>
      <c r="N29" s="136">
        <f t="shared" si="0"/>
        <v>1</v>
      </c>
      <c r="O29" s="507" t="s">
        <v>292</v>
      </c>
    </row>
    <row r="30" spans="1:15" ht="30" x14ac:dyDescent="0.25">
      <c r="A30" s="134" t="s">
        <v>290</v>
      </c>
      <c r="B30" s="139">
        <v>1</v>
      </c>
      <c r="C30" s="139">
        <v>1</v>
      </c>
      <c r="D30" s="139">
        <v>1</v>
      </c>
      <c r="E30" s="139">
        <v>1</v>
      </c>
      <c r="F30" s="139">
        <v>1</v>
      </c>
      <c r="G30" s="139">
        <v>1</v>
      </c>
      <c r="H30" s="139">
        <v>1</v>
      </c>
      <c r="I30" s="139">
        <v>1</v>
      </c>
      <c r="J30" s="137">
        <v>1</v>
      </c>
      <c r="K30" s="139">
        <v>1</v>
      </c>
      <c r="L30" s="139">
        <v>1</v>
      </c>
      <c r="M30" s="139">
        <v>1</v>
      </c>
      <c r="N30" s="137">
        <f t="shared" si="0"/>
        <v>12</v>
      </c>
      <c r="O30" s="508"/>
    </row>
    <row r="31" spans="1:15" ht="30" x14ac:dyDescent="0.25">
      <c r="A31" s="133" t="s">
        <v>291</v>
      </c>
      <c r="B31" s="62"/>
      <c r="C31" s="62"/>
      <c r="D31" s="62"/>
      <c r="E31" s="62"/>
      <c r="F31" s="62"/>
      <c r="G31" s="62"/>
      <c r="H31" s="62"/>
      <c r="I31" s="62"/>
      <c r="J31" s="138">
        <v>1</v>
      </c>
      <c r="K31" s="62"/>
      <c r="L31" s="62">
        <v>1</v>
      </c>
      <c r="M31" s="62"/>
      <c r="N31" s="138">
        <f t="shared" si="0"/>
        <v>2</v>
      </c>
      <c r="O31" s="509"/>
    </row>
    <row r="32" spans="1:15" ht="15.75" x14ac:dyDescent="0.25">
      <c r="A32" s="145" t="s">
        <v>294</v>
      </c>
      <c r="B32" s="141">
        <f t="shared" ref="B32:N32" si="1">SUM(B6:B31)</f>
        <v>9</v>
      </c>
      <c r="C32" s="142">
        <f t="shared" si="1"/>
        <v>5</v>
      </c>
      <c r="D32" s="143">
        <f t="shared" si="1"/>
        <v>7</v>
      </c>
      <c r="E32" s="141">
        <f t="shared" si="1"/>
        <v>5</v>
      </c>
      <c r="F32" s="141">
        <f t="shared" si="1"/>
        <v>4</v>
      </c>
      <c r="G32" s="141">
        <f t="shared" si="1"/>
        <v>4</v>
      </c>
      <c r="H32" s="141">
        <f t="shared" si="1"/>
        <v>7</v>
      </c>
      <c r="I32" s="141">
        <f t="shared" si="1"/>
        <v>5</v>
      </c>
      <c r="J32" s="143">
        <f t="shared" si="1"/>
        <v>4</v>
      </c>
      <c r="K32" s="141">
        <f t="shared" si="1"/>
        <v>3</v>
      </c>
      <c r="L32" s="141">
        <f t="shared" si="1"/>
        <v>4</v>
      </c>
      <c r="M32" s="141">
        <f t="shared" si="1"/>
        <v>3</v>
      </c>
      <c r="N32" s="146">
        <f t="shared" si="1"/>
        <v>60</v>
      </c>
      <c r="O32" s="144"/>
    </row>
  </sheetData>
  <mergeCells count="8">
    <mergeCell ref="A1:O1"/>
    <mergeCell ref="O29:O31"/>
    <mergeCell ref="O23:O27"/>
    <mergeCell ref="A4:A5"/>
    <mergeCell ref="B4:M4"/>
    <mergeCell ref="O7:O22"/>
    <mergeCell ref="A2:O2"/>
    <mergeCell ref="A3:O3"/>
  </mergeCells>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topLeftCell="A30" workbookViewId="0">
      <selection activeCell="A67" sqref="A67"/>
    </sheetView>
  </sheetViews>
  <sheetFormatPr baseColWidth="10" defaultRowHeight="15" x14ac:dyDescent="0.25"/>
  <cols>
    <col min="1" max="1" width="11.42578125" customWidth="1"/>
  </cols>
  <sheetData>
    <row r="1" spans="1:17" ht="11.25" customHeight="1" x14ac:dyDescent="0.25">
      <c r="A1" s="515" t="s">
        <v>303</v>
      </c>
      <c r="B1" s="515"/>
      <c r="C1" s="515"/>
      <c r="D1" s="515"/>
      <c r="E1" s="515"/>
      <c r="F1" s="225"/>
    </row>
    <row r="2" spans="1:17" s="222" customFormat="1" ht="11.25" customHeight="1" x14ac:dyDescent="0.2">
      <c r="A2" s="224" t="s">
        <v>113</v>
      </c>
      <c r="B2" s="224"/>
      <c r="C2" s="224"/>
      <c r="D2" s="224"/>
      <c r="E2" s="224"/>
      <c r="F2" s="224"/>
      <c r="G2" s="224"/>
      <c r="H2" s="220"/>
      <c r="I2" s="220"/>
      <c r="J2" s="220"/>
      <c r="K2" s="220"/>
      <c r="L2" s="220"/>
      <c r="M2" s="220"/>
      <c r="N2" s="220"/>
      <c r="O2" s="220"/>
      <c r="P2" s="220"/>
      <c r="Q2" s="221"/>
    </row>
    <row r="3" spans="1:17" s="222" customFormat="1" ht="11.25" customHeight="1" x14ac:dyDescent="0.2">
      <c r="A3" s="175" t="s">
        <v>148</v>
      </c>
      <c r="B3" s="223">
        <v>12</v>
      </c>
      <c r="C3" s="206"/>
      <c r="D3" s="206"/>
      <c r="E3" s="206"/>
      <c r="F3" s="206"/>
      <c r="G3" s="206"/>
    </row>
    <row r="4" spans="1:17" s="222" customFormat="1" ht="11.25" customHeight="1" x14ac:dyDescent="0.2">
      <c r="A4" s="224" t="s">
        <v>27</v>
      </c>
      <c r="B4" s="224"/>
      <c r="C4" s="224"/>
      <c r="D4" s="224"/>
      <c r="E4" s="224"/>
      <c r="F4" s="224"/>
      <c r="G4" s="224"/>
      <c r="H4" s="220"/>
      <c r="I4" s="220"/>
      <c r="J4" s="220"/>
      <c r="K4" s="220"/>
      <c r="L4" s="220"/>
      <c r="M4" s="220"/>
      <c r="N4" s="220"/>
      <c r="O4" s="220"/>
      <c r="P4" s="220"/>
      <c r="Q4" s="221"/>
    </row>
    <row r="5" spans="1:17" s="222" customFormat="1" ht="11.25" customHeight="1" x14ac:dyDescent="0.2">
      <c r="A5" s="175" t="s">
        <v>148</v>
      </c>
      <c r="B5" s="223">
        <v>12</v>
      </c>
      <c r="C5" s="206"/>
      <c r="D5" s="206"/>
      <c r="E5" s="206"/>
      <c r="F5" s="206"/>
      <c r="G5" s="206"/>
    </row>
    <row r="6" spans="1:17" s="222" customFormat="1" ht="11.25" customHeight="1" x14ac:dyDescent="0.2">
      <c r="A6" s="224" t="s">
        <v>28</v>
      </c>
      <c r="B6" s="224"/>
      <c r="C6" s="224"/>
      <c r="D6" s="224"/>
      <c r="E6" s="224"/>
      <c r="F6" s="224"/>
      <c r="G6" s="224"/>
      <c r="H6" s="220"/>
      <c r="I6" s="220"/>
      <c r="J6" s="220"/>
      <c r="K6" s="220"/>
      <c r="L6" s="220"/>
      <c r="M6" s="220"/>
      <c r="N6" s="220"/>
      <c r="O6" s="220"/>
      <c r="P6" s="220"/>
      <c r="Q6" s="221"/>
    </row>
    <row r="7" spans="1:17" s="222" customFormat="1" ht="11.25" customHeight="1" x14ac:dyDescent="0.2">
      <c r="A7" s="175" t="s">
        <v>148</v>
      </c>
      <c r="B7" s="223">
        <v>20</v>
      </c>
      <c r="C7" s="206"/>
      <c r="D7" s="206"/>
      <c r="E7" s="206"/>
      <c r="F7" s="206"/>
      <c r="G7" s="206"/>
    </row>
    <row r="8" spans="1:17" s="222" customFormat="1" ht="11.25" customHeight="1" x14ac:dyDescent="0.2">
      <c r="A8" s="224" t="s">
        <v>29</v>
      </c>
      <c r="B8" s="224"/>
      <c r="C8" s="224"/>
      <c r="D8" s="224"/>
      <c r="E8" s="224"/>
      <c r="F8" s="224"/>
      <c r="G8" s="224"/>
      <c r="H8" s="220"/>
      <c r="I8" s="220"/>
      <c r="J8" s="220"/>
      <c r="K8" s="220"/>
      <c r="L8" s="220"/>
      <c r="M8" s="220"/>
      <c r="N8" s="220"/>
      <c r="O8" s="220"/>
      <c r="P8" s="220"/>
      <c r="Q8" s="221"/>
    </row>
    <row r="9" spans="1:17" s="222" customFormat="1" ht="11.25" customHeight="1" x14ac:dyDescent="0.2">
      <c r="A9" s="175" t="s">
        <v>148</v>
      </c>
      <c r="B9" s="223">
        <v>20</v>
      </c>
      <c r="C9" s="206"/>
      <c r="D9" s="206"/>
      <c r="E9" s="206"/>
      <c r="F9" s="206"/>
      <c r="G9" s="206"/>
    </row>
    <row r="10" spans="1:17" s="222" customFormat="1" ht="11.25" customHeight="1" x14ac:dyDescent="0.2">
      <c r="A10" s="224" t="s">
        <v>239</v>
      </c>
      <c r="B10" s="224"/>
      <c r="C10" s="224"/>
      <c r="D10" s="224"/>
      <c r="E10" s="224"/>
      <c r="F10" s="224"/>
      <c r="G10" s="224"/>
      <c r="H10" s="220"/>
      <c r="I10" s="220"/>
      <c r="J10" s="220"/>
      <c r="K10" s="220"/>
      <c r="L10" s="220"/>
      <c r="M10" s="220"/>
      <c r="N10" s="220"/>
      <c r="O10" s="220"/>
      <c r="P10" s="220"/>
      <c r="Q10" s="221"/>
    </row>
    <row r="11" spans="1:17" s="222" customFormat="1" ht="12" x14ac:dyDescent="0.2">
      <c r="A11" s="175" t="s">
        <v>148</v>
      </c>
      <c r="B11" s="223">
        <v>8</v>
      </c>
      <c r="C11" s="206"/>
      <c r="D11" s="206"/>
      <c r="E11" s="206"/>
      <c r="F11" s="206"/>
      <c r="G11" s="206"/>
    </row>
    <row r="12" spans="1:17" s="222" customFormat="1" ht="12" x14ac:dyDescent="0.2">
      <c r="A12" s="224" t="s">
        <v>240</v>
      </c>
      <c r="B12" s="224"/>
      <c r="C12" s="224"/>
      <c r="D12" s="224"/>
      <c r="E12" s="224"/>
      <c r="F12" s="224"/>
      <c r="G12" s="224"/>
      <c r="H12" s="220"/>
      <c r="I12" s="220"/>
      <c r="J12" s="220"/>
      <c r="K12" s="220"/>
      <c r="L12" s="220"/>
      <c r="M12" s="220"/>
      <c r="N12" s="220"/>
      <c r="O12" s="220"/>
      <c r="P12" s="220"/>
      <c r="Q12" s="221"/>
    </row>
    <row r="13" spans="1:17" s="222" customFormat="1" ht="12" x14ac:dyDescent="0.2">
      <c r="A13" s="175" t="s">
        <v>148</v>
      </c>
      <c r="B13" s="223">
        <v>8</v>
      </c>
      <c r="C13" s="206"/>
      <c r="D13" s="206"/>
      <c r="E13" s="206"/>
      <c r="F13" s="206"/>
      <c r="G13" s="206"/>
    </row>
    <row r="14" spans="1:17" s="222" customFormat="1" ht="12" x14ac:dyDescent="0.2">
      <c r="A14" s="224" t="s">
        <v>30</v>
      </c>
      <c r="B14" s="224"/>
      <c r="C14" s="224"/>
      <c r="D14" s="224"/>
      <c r="E14" s="224"/>
      <c r="F14" s="224"/>
      <c r="G14" s="224"/>
      <c r="H14" s="220"/>
      <c r="I14" s="220"/>
      <c r="J14" s="220"/>
      <c r="K14" s="220"/>
      <c r="L14" s="220"/>
      <c r="M14" s="220"/>
      <c r="N14" s="220"/>
      <c r="O14" s="220"/>
      <c r="P14" s="220"/>
      <c r="Q14" s="221"/>
    </row>
    <row r="15" spans="1:17" s="222" customFormat="1" ht="12" x14ac:dyDescent="0.2">
      <c r="A15" s="175" t="s">
        <v>148</v>
      </c>
      <c r="B15" s="223">
        <v>0</v>
      </c>
      <c r="C15" s="206"/>
      <c r="D15" s="206"/>
      <c r="E15" s="206"/>
      <c r="F15" s="206"/>
      <c r="G15" s="206"/>
    </row>
    <row r="16" spans="1:17" s="222" customFormat="1" ht="12" x14ac:dyDescent="0.2">
      <c r="A16" s="224" t="s">
        <v>31</v>
      </c>
      <c r="B16" s="224"/>
      <c r="C16" s="224"/>
      <c r="D16" s="224"/>
      <c r="E16" s="224"/>
      <c r="F16" s="224"/>
      <c r="G16" s="224"/>
      <c r="H16" s="220"/>
      <c r="I16" s="220"/>
      <c r="J16" s="220"/>
      <c r="K16" s="220"/>
      <c r="L16" s="220"/>
      <c r="M16" s="220"/>
      <c r="N16" s="220"/>
      <c r="O16" s="220"/>
      <c r="P16" s="220"/>
      <c r="Q16" s="221"/>
    </row>
    <row r="17" spans="1:17" s="222" customFormat="1" ht="12" x14ac:dyDescent="0.2">
      <c r="A17" s="175" t="s">
        <v>148</v>
      </c>
      <c r="B17" s="223">
        <v>8</v>
      </c>
      <c r="C17" s="206"/>
      <c r="D17" s="206"/>
      <c r="E17" s="206"/>
      <c r="F17" s="206"/>
      <c r="G17" s="206"/>
    </row>
    <row r="18" spans="1:17" s="222" customFormat="1" ht="12" x14ac:dyDescent="0.2">
      <c r="A18" s="224" t="s">
        <v>114</v>
      </c>
      <c r="B18" s="224"/>
      <c r="C18" s="224"/>
      <c r="D18" s="224"/>
      <c r="E18" s="224"/>
      <c r="F18" s="224"/>
      <c r="G18" s="224"/>
      <c r="H18" s="220"/>
      <c r="I18" s="220"/>
      <c r="J18" s="220"/>
      <c r="K18" s="220"/>
      <c r="L18" s="220"/>
      <c r="M18" s="220"/>
      <c r="N18" s="220"/>
      <c r="O18" s="220"/>
      <c r="P18" s="220"/>
      <c r="Q18" s="221"/>
    </row>
    <row r="19" spans="1:17" s="222" customFormat="1" ht="12" x14ac:dyDescent="0.2">
      <c r="A19" s="175" t="s">
        <v>148</v>
      </c>
      <c r="B19" s="223">
        <v>15</v>
      </c>
      <c r="C19" s="206"/>
      <c r="D19" s="206"/>
      <c r="E19" s="206"/>
      <c r="F19" s="206"/>
      <c r="G19" s="206"/>
    </row>
    <row r="20" spans="1:17" s="222" customFormat="1" ht="12" x14ac:dyDescent="0.2">
      <c r="A20" s="224" t="s">
        <v>115</v>
      </c>
      <c r="B20" s="224"/>
      <c r="C20" s="224"/>
      <c r="D20" s="224"/>
      <c r="E20" s="224"/>
      <c r="F20" s="224"/>
      <c r="G20" s="224"/>
      <c r="H20" s="220"/>
      <c r="I20" s="220"/>
      <c r="J20" s="220"/>
      <c r="K20" s="220"/>
      <c r="L20" s="220"/>
      <c r="M20" s="220"/>
      <c r="N20" s="220"/>
      <c r="O20" s="220"/>
      <c r="P20" s="220"/>
      <c r="Q20" s="221"/>
    </row>
    <row r="21" spans="1:17" s="222" customFormat="1" ht="12" x14ac:dyDescent="0.2">
      <c r="A21" s="175" t="s">
        <v>148</v>
      </c>
      <c r="B21" s="223">
        <v>15</v>
      </c>
      <c r="C21" s="206"/>
      <c r="D21" s="206"/>
      <c r="E21" s="206"/>
      <c r="F21" s="206"/>
      <c r="G21" s="206"/>
    </row>
    <row r="22" spans="1:17" s="222" customFormat="1" ht="12" x14ac:dyDescent="0.2">
      <c r="A22" s="224" t="s">
        <v>116</v>
      </c>
      <c r="B22" s="224"/>
      <c r="C22" s="224"/>
      <c r="D22" s="224"/>
      <c r="E22" s="224"/>
      <c r="F22" s="224"/>
      <c r="G22" s="224"/>
      <c r="H22" s="220"/>
      <c r="I22" s="220"/>
      <c r="J22" s="220"/>
      <c r="K22" s="220"/>
      <c r="L22" s="220"/>
      <c r="M22" s="220"/>
      <c r="N22" s="220"/>
      <c r="O22" s="220"/>
      <c r="P22" s="220"/>
      <c r="Q22" s="221"/>
    </row>
    <row r="23" spans="1:17" s="222" customFormat="1" ht="12" x14ac:dyDescent="0.2">
      <c r="A23" s="175" t="s">
        <v>148</v>
      </c>
      <c r="B23" s="223">
        <v>10</v>
      </c>
      <c r="C23" s="206"/>
      <c r="D23" s="206"/>
      <c r="E23" s="206"/>
      <c r="F23" s="206"/>
      <c r="G23" s="206"/>
    </row>
    <row r="24" spans="1:17" s="222" customFormat="1" ht="12" x14ac:dyDescent="0.2">
      <c r="A24" s="224" t="s">
        <v>32</v>
      </c>
      <c r="B24" s="224"/>
      <c r="C24" s="224"/>
      <c r="D24" s="224"/>
      <c r="E24" s="224"/>
      <c r="F24" s="224"/>
      <c r="G24" s="224"/>
      <c r="H24" s="220"/>
      <c r="I24" s="220"/>
      <c r="J24" s="220"/>
      <c r="K24" s="220"/>
      <c r="L24" s="220"/>
      <c r="M24" s="220"/>
      <c r="N24" s="220"/>
      <c r="O24" s="220"/>
      <c r="P24" s="220"/>
      <c r="Q24" s="221"/>
    </row>
    <row r="25" spans="1:17" s="222" customFormat="1" ht="12" x14ac:dyDescent="0.2">
      <c r="A25" s="175" t="s">
        <v>148</v>
      </c>
      <c r="B25" s="223">
        <v>1</v>
      </c>
      <c r="C25" s="206"/>
      <c r="D25" s="206"/>
      <c r="E25" s="206"/>
      <c r="F25" s="206"/>
      <c r="G25" s="206"/>
    </row>
    <row r="26" spans="1:17" s="222" customFormat="1" ht="12" x14ac:dyDescent="0.2">
      <c r="A26" s="224" t="s">
        <v>133</v>
      </c>
      <c r="B26" s="224"/>
      <c r="C26" s="224"/>
      <c r="D26" s="224"/>
      <c r="E26" s="224"/>
      <c r="F26" s="224"/>
      <c r="G26" s="224"/>
      <c r="H26" s="220"/>
      <c r="I26" s="220"/>
      <c r="J26" s="220"/>
      <c r="K26" s="220"/>
      <c r="L26" s="220"/>
      <c r="M26" s="220"/>
      <c r="N26" s="220"/>
      <c r="O26" s="220"/>
      <c r="P26" s="220"/>
      <c r="Q26" s="221"/>
    </row>
    <row r="27" spans="1:17" s="222" customFormat="1" ht="12" x14ac:dyDescent="0.2">
      <c r="A27" s="175" t="s">
        <v>148</v>
      </c>
      <c r="B27" s="223">
        <v>4</v>
      </c>
      <c r="C27" s="206"/>
      <c r="D27" s="206"/>
      <c r="E27" s="206"/>
      <c r="F27" s="206"/>
      <c r="G27" s="206"/>
    </row>
    <row r="28" spans="1:17" s="222" customFormat="1" ht="12" x14ac:dyDescent="0.2">
      <c r="A28" s="224" t="s">
        <v>134</v>
      </c>
      <c r="B28" s="224"/>
      <c r="C28" s="224"/>
      <c r="D28" s="224"/>
      <c r="E28" s="224"/>
      <c r="F28" s="224"/>
      <c r="G28" s="224"/>
      <c r="H28" s="220"/>
      <c r="I28" s="220"/>
      <c r="J28" s="220"/>
      <c r="K28" s="220"/>
      <c r="L28" s="220"/>
      <c r="M28" s="220"/>
      <c r="N28" s="220"/>
      <c r="O28" s="220"/>
      <c r="P28" s="220"/>
      <c r="Q28" s="221"/>
    </row>
    <row r="29" spans="1:17" s="222" customFormat="1" ht="12" x14ac:dyDescent="0.2">
      <c r="A29" s="175" t="s">
        <v>148</v>
      </c>
      <c r="B29" s="223">
        <v>1</v>
      </c>
      <c r="C29" s="206"/>
      <c r="D29" s="206"/>
      <c r="E29" s="206"/>
      <c r="F29" s="206"/>
      <c r="G29" s="206"/>
    </row>
    <row r="30" spans="1:17" s="222" customFormat="1" ht="12" x14ac:dyDescent="0.2">
      <c r="A30" s="224" t="s">
        <v>33</v>
      </c>
      <c r="B30" s="224"/>
      <c r="C30" s="224"/>
      <c r="D30" s="224"/>
      <c r="E30" s="224"/>
      <c r="F30" s="224"/>
      <c r="G30" s="224"/>
      <c r="H30" s="220"/>
      <c r="I30" s="220"/>
      <c r="J30" s="220"/>
      <c r="K30" s="220"/>
      <c r="L30" s="220"/>
      <c r="M30" s="220"/>
      <c r="N30" s="220"/>
      <c r="O30" s="220"/>
      <c r="P30" s="220"/>
      <c r="Q30" s="221"/>
    </row>
    <row r="31" spans="1:17" s="222" customFormat="1" ht="12" x14ac:dyDescent="0.2">
      <c r="A31" s="175" t="s">
        <v>148</v>
      </c>
      <c r="B31" s="223">
        <v>14</v>
      </c>
      <c r="C31" s="206"/>
      <c r="D31" s="206"/>
      <c r="E31" s="206"/>
      <c r="F31" s="206"/>
      <c r="G31" s="206"/>
    </row>
    <row r="32" spans="1:17" s="222" customFormat="1" ht="12" x14ac:dyDescent="0.2">
      <c r="A32" s="224" t="s">
        <v>117</v>
      </c>
      <c r="B32" s="224"/>
      <c r="C32" s="224"/>
      <c r="D32" s="224"/>
      <c r="E32" s="224"/>
      <c r="F32" s="224"/>
      <c r="G32" s="224"/>
      <c r="H32" s="220"/>
      <c r="I32" s="220"/>
      <c r="J32" s="220"/>
      <c r="K32" s="220"/>
      <c r="L32" s="220"/>
      <c r="M32" s="220"/>
      <c r="N32" s="220"/>
      <c r="O32" s="220"/>
      <c r="P32" s="220"/>
      <c r="Q32" s="221"/>
    </row>
    <row r="33" spans="1:17" s="222" customFormat="1" ht="12" x14ac:dyDescent="0.2">
      <c r="A33" s="175" t="s">
        <v>148</v>
      </c>
      <c r="B33" s="223">
        <v>14</v>
      </c>
      <c r="C33" s="206"/>
      <c r="D33" s="206"/>
      <c r="E33" s="206"/>
      <c r="F33" s="206"/>
      <c r="G33" s="206"/>
    </row>
    <row r="34" spans="1:17" s="222" customFormat="1" ht="12" x14ac:dyDescent="0.2">
      <c r="A34" s="224" t="s">
        <v>118</v>
      </c>
      <c r="B34" s="224"/>
      <c r="C34" s="224"/>
      <c r="D34" s="224"/>
      <c r="E34" s="224"/>
      <c r="F34" s="224"/>
      <c r="G34" s="224"/>
      <c r="H34" s="220"/>
      <c r="I34" s="220"/>
      <c r="J34" s="220"/>
      <c r="K34" s="220"/>
      <c r="L34" s="220"/>
      <c r="M34" s="220"/>
      <c r="N34" s="220"/>
      <c r="O34" s="220"/>
      <c r="P34" s="220"/>
      <c r="Q34" s="221"/>
    </row>
    <row r="35" spans="1:17" s="222" customFormat="1" ht="12" x14ac:dyDescent="0.2">
      <c r="A35" s="175" t="s">
        <v>148</v>
      </c>
      <c r="B35" s="223">
        <v>8</v>
      </c>
      <c r="C35" s="206"/>
      <c r="D35" s="206"/>
      <c r="E35" s="206"/>
      <c r="F35" s="206"/>
      <c r="G35" s="206"/>
    </row>
    <row r="36" spans="1:17" s="222" customFormat="1" ht="12" x14ac:dyDescent="0.2">
      <c r="A36" s="224" t="s">
        <v>119</v>
      </c>
      <c r="B36" s="224"/>
      <c r="C36" s="224"/>
      <c r="D36" s="224"/>
      <c r="E36" s="224"/>
      <c r="F36" s="224"/>
      <c r="G36" s="224"/>
      <c r="H36" s="220"/>
      <c r="I36" s="220"/>
      <c r="J36" s="220"/>
      <c r="K36" s="220"/>
      <c r="L36" s="220"/>
      <c r="M36" s="220"/>
      <c r="N36" s="220"/>
      <c r="O36" s="220"/>
      <c r="P36" s="220"/>
      <c r="Q36" s="221"/>
    </row>
    <row r="37" spans="1:17" s="222" customFormat="1" ht="12" x14ac:dyDescent="0.2">
      <c r="A37" s="175" t="s">
        <v>148</v>
      </c>
      <c r="B37" s="223">
        <v>10</v>
      </c>
      <c r="C37" s="206"/>
      <c r="D37" s="206"/>
      <c r="E37" s="206"/>
      <c r="F37" s="206"/>
      <c r="G37" s="206"/>
    </row>
    <row r="38" spans="1:17" s="222" customFormat="1" ht="12" x14ac:dyDescent="0.2">
      <c r="A38" s="224" t="s">
        <v>120</v>
      </c>
      <c r="B38" s="224"/>
      <c r="C38" s="224"/>
      <c r="D38" s="224"/>
      <c r="E38" s="224"/>
      <c r="F38" s="224"/>
      <c r="G38" s="224"/>
      <c r="H38" s="220"/>
      <c r="I38" s="220"/>
      <c r="J38" s="220"/>
      <c r="K38" s="220"/>
      <c r="L38" s="220"/>
      <c r="M38" s="220"/>
      <c r="N38" s="220"/>
      <c r="O38" s="220"/>
      <c r="P38" s="220"/>
      <c r="Q38" s="221"/>
    </row>
    <row r="39" spans="1:17" s="222" customFormat="1" ht="12" x14ac:dyDescent="0.2">
      <c r="A39" s="175" t="s">
        <v>148</v>
      </c>
      <c r="B39" s="223">
        <v>8</v>
      </c>
      <c r="C39" s="206"/>
      <c r="D39" s="206"/>
      <c r="E39" s="206"/>
      <c r="F39" s="206"/>
      <c r="G39" s="206"/>
    </row>
    <row r="40" spans="1:17" s="222" customFormat="1" ht="12" x14ac:dyDescent="0.2">
      <c r="A40" s="224" t="s">
        <v>121</v>
      </c>
      <c r="B40" s="224"/>
      <c r="C40" s="224"/>
      <c r="D40" s="224"/>
      <c r="E40" s="224"/>
      <c r="F40" s="224"/>
      <c r="G40" s="224"/>
      <c r="H40" s="220"/>
      <c r="I40" s="220"/>
      <c r="J40" s="220"/>
      <c r="K40" s="220"/>
      <c r="L40" s="220"/>
      <c r="M40" s="220"/>
      <c r="N40" s="220"/>
      <c r="O40" s="220"/>
      <c r="P40" s="220"/>
      <c r="Q40" s="221"/>
    </row>
    <row r="41" spans="1:17" s="222" customFormat="1" ht="12" x14ac:dyDescent="0.2">
      <c r="A41" s="175" t="s">
        <v>148</v>
      </c>
      <c r="B41" s="223">
        <v>8</v>
      </c>
      <c r="C41" s="206"/>
      <c r="D41" s="206"/>
      <c r="E41" s="206"/>
      <c r="F41" s="206"/>
      <c r="G41" s="206"/>
    </row>
    <row r="42" spans="1:17" s="222" customFormat="1" ht="12" x14ac:dyDescent="0.2">
      <c r="A42" s="224" t="s">
        <v>122</v>
      </c>
      <c r="B42" s="224"/>
      <c r="C42" s="224"/>
      <c r="D42" s="224"/>
      <c r="E42" s="224"/>
      <c r="F42" s="224"/>
      <c r="G42" s="224"/>
      <c r="H42" s="220"/>
      <c r="I42" s="220"/>
      <c r="J42" s="220"/>
      <c r="K42" s="220"/>
      <c r="L42" s="220"/>
      <c r="M42" s="220"/>
      <c r="N42" s="220"/>
      <c r="O42" s="220"/>
      <c r="P42" s="220"/>
      <c r="Q42" s="221"/>
    </row>
    <row r="43" spans="1:17" s="222" customFormat="1" ht="12" x14ac:dyDescent="0.2">
      <c r="A43" s="175" t="s">
        <v>148</v>
      </c>
      <c r="B43" s="223">
        <v>32</v>
      </c>
      <c r="C43" s="206"/>
      <c r="D43" s="206"/>
      <c r="E43" s="206"/>
      <c r="F43" s="206"/>
      <c r="G43" s="206"/>
    </row>
    <row r="44" spans="1:17" s="222" customFormat="1" ht="12" x14ac:dyDescent="0.2">
      <c r="A44" s="224" t="s">
        <v>123</v>
      </c>
      <c r="B44" s="224"/>
      <c r="C44" s="224"/>
      <c r="D44" s="224"/>
      <c r="E44" s="224"/>
      <c r="F44" s="224"/>
      <c r="G44" s="224"/>
      <c r="H44" s="220"/>
      <c r="I44" s="220"/>
      <c r="J44" s="220"/>
      <c r="K44" s="220"/>
      <c r="L44" s="220"/>
      <c r="M44" s="220"/>
      <c r="N44" s="220"/>
      <c r="O44" s="220"/>
      <c r="P44" s="220"/>
      <c r="Q44" s="221"/>
    </row>
    <row r="45" spans="1:17" s="222" customFormat="1" ht="12" x14ac:dyDescent="0.2">
      <c r="A45" s="175" t="s">
        <v>148</v>
      </c>
      <c r="B45" s="223">
        <v>8</v>
      </c>
      <c r="C45" s="206"/>
      <c r="D45" s="206"/>
      <c r="E45" s="206"/>
      <c r="F45" s="206"/>
      <c r="G45" s="206"/>
    </row>
    <row r="46" spans="1:17" s="222" customFormat="1" ht="12" x14ac:dyDescent="0.2">
      <c r="A46" s="224" t="s">
        <v>124</v>
      </c>
      <c r="B46" s="224"/>
      <c r="C46" s="224"/>
      <c r="D46" s="224"/>
      <c r="E46" s="224"/>
      <c r="F46" s="224"/>
      <c r="G46" s="224"/>
      <c r="H46" s="220"/>
      <c r="I46" s="220"/>
      <c r="J46" s="220"/>
      <c r="K46" s="220"/>
      <c r="L46" s="220"/>
      <c r="M46" s="220"/>
      <c r="N46" s="220"/>
      <c r="O46" s="220"/>
      <c r="P46" s="220"/>
      <c r="Q46" s="221"/>
    </row>
    <row r="47" spans="1:17" s="222" customFormat="1" ht="12" x14ac:dyDescent="0.2">
      <c r="A47" s="175" t="s">
        <v>148</v>
      </c>
      <c r="B47" s="223">
        <v>10</v>
      </c>
      <c r="C47" s="206"/>
      <c r="D47" s="206"/>
      <c r="E47" s="206"/>
      <c r="F47" s="206"/>
      <c r="G47" s="206"/>
    </row>
    <row r="48" spans="1:17" s="222" customFormat="1" ht="12" x14ac:dyDescent="0.2">
      <c r="A48" s="224" t="s">
        <v>126</v>
      </c>
      <c r="B48" s="224"/>
      <c r="C48" s="224"/>
      <c r="D48" s="224"/>
      <c r="E48" s="224"/>
      <c r="F48" s="224"/>
      <c r="G48" s="224"/>
      <c r="H48" s="220"/>
      <c r="I48" s="220"/>
      <c r="J48" s="220"/>
      <c r="K48" s="220"/>
      <c r="L48" s="220"/>
      <c r="M48" s="220"/>
      <c r="N48" s="220"/>
      <c r="O48" s="220"/>
      <c r="P48" s="220"/>
      <c r="Q48" s="221"/>
    </row>
    <row r="49" spans="1:17" s="222" customFormat="1" ht="12" x14ac:dyDescent="0.2">
      <c r="A49" s="175" t="s">
        <v>148</v>
      </c>
      <c r="B49" s="223">
        <v>10</v>
      </c>
      <c r="C49" s="206"/>
      <c r="D49" s="206"/>
      <c r="E49" s="206"/>
      <c r="F49" s="206"/>
      <c r="G49" s="206"/>
    </row>
    <row r="50" spans="1:17" s="222" customFormat="1" ht="12" x14ac:dyDescent="0.2">
      <c r="A50" s="224" t="s">
        <v>127</v>
      </c>
      <c r="B50" s="224"/>
      <c r="C50" s="224"/>
      <c r="D50" s="224"/>
      <c r="E50" s="224"/>
      <c r="F50" s="224"/>
      <c r="G50" s="224"/>
      <c r="H50" s="220"/>
      <c r="I50" s="220"/>
      <c r="J50" s="220"/>
      <c r="K50" s="220"/>
      <c r="L50" s="220"/>
      <c r="M50" s="220"/>
      <c r="N50" s="220"/>
      <c r="O50" s="220"/>
      <c r="P50" s="220"/>
      <c r="Q50" s="221"/>
    </row>
    <row r="51" spans="1:17" s="222" customFormat="1" ht="12" x14ac:dyDescent="0.2">
      <c r="A51" s="175" t="s">
        <v>148</v>
      </c>
      <c r="B51" s="223">
        <v>10</v>
      </c>
      <c r="C51" s="206"/>
      <c r="D51" s="206"/>
      <c r="E51" s="206"/>
      <c r="F51" s="206"/>
      <c r="G51" s="206"/>
    </row>
    <row r="52" spans="1:17" s="222" customFormat="1" ht="12" x14ac:dyDescent="0.2">
      <c r="A52" s="224" t="s">
        <v>128</v>
      </c>
      <c r="B52" s="224"/>
      <c r="C52" s="224"/>
      <c r="D52" s="224"/>
      <c r="E52" s="224"/>
      <c r="F52" s="224"/>
      <c r="G52" s="224"/>
      <c r="H52" s="220"/>
      <c r="I52" s="220"/>
      <c r="J52" s="220"/>
      <c r="K52" s="220"/>
      <c r="L52" s="220"/>
      <c r="M52" s="220"/>
      <c r="N52" s="220"/>
      <c r="O52" s="220"/>
      <c r="P52" s="220"/>
      <c r="Q52" s="221"/>
    </row>
    <row r="53" spans="1:17" s="222" customFormat="1" ht="12" x14ac:dyDescent="0.2">
      <c r="A53" s="175" t="s">
        <v>148</v>
      </c>
      <c r="B53" s="223">
        <v>10</v>
      </c>
      <c r="C53" s="206"/>
      <c r="D53" s="206"/>
      <c r="E53" s="206"/>
      <c r="F53" s="206"/>
      <c r="G53" s="206"/>
    </row>
    <row r="54" spans="1:17" s="222" customFormat="1" ht="12" x14ac:dyDescent="0.2">
      <c r="A54" s="224" t="s">
        <v>129</v>
      </c>
      <c r="B54" s="224"/>
      <c r="C54" s="224"/>
      <c r="D54" s="224"/>
      <c r="E54" s="224"/>
      <c r="F54" s="224"/>
      <c r="G54" s="224"/>
      <c r="H54" s="220"/>
      <c r="I54" s="220"/>
      <c r="J54" s="220"/>
      <c r="K54" s="220"/>
      <c r="L54" s="220"/>
      <c r="M54" s="220"/>
      <c r="N54" s="220"/>
      <c r="O54" s="220"/>
      <c r="P54" s="220"/>
      <c r="Q54" s="221"/>
    </row>
    <row r="55" spans="1:17" s="222" customFormat="1" ht="12" x14ac:dyDescent="0.2">
      <c r="A55" s="175" t="s">
        <v>148</v>
      </c>
      <c r="B55" s="223">
        <v>10</v>
      </c>
      <c r="C55" s="206"/>
      <c r="D55" s="206"/>
      <c r="E55" s="206"/>
      <c r="F55" s="206"/>
      <c r="G55" s="206"/>
    </row>
    <row r="56" spans="1:17" s="222" customFormat="1" ht="12" x14ac:dyDescent="0.2">
      <c r="A56" s="224" t="s">
        <v>130</v>
      </c>
      <c r="B56" s="224"/>
      <c r="C56" s="224"/>
      <c r="D56" s="224"/>
      <c r="E56" s="224"/>
      <c r="F56" s="224"/>
      <c r="G56" s="224"/>
      <c r="H56" s="220"/>
      <c r="I56" s="220"/>
      <c r="J56" s="220"/>
      <c r="K56" s="220"/>
      <c r="L56" s="220"/>
      <c r="M56" s="220"/>
      <c r="N56" s="220"/>
      <c r="O56" s="220"/>
      <c r="P56" s="220"/>
      <c r="Q56" s="221"/>
    </row>
    <row r="57" spans="1:17" s="222" customFormat="1" ht="12" x14ac:dyDescent="0.2">
      <c r="A57" s="175" t="s">
        <v>148</v>
      </c>
      <c r="B57" s="223">
        <v>0</v>
      </c>
      <c r="C57" s="206"/>
      <c r="D57" s="206"/>
      <c r="E57" s="206"/>
      <c r="F57" s="206"/>
      <c r="G57" s="206"/>
    </row>
    <row r="58" spans="1:17" s="222" customFormat="1" ht="12" x14ac:dyDescent="0.2">
      <c r="A58" s="224" t="s">
        <v>131</v>
      </c>
      <c r="B58" s="224"/>
      <c r="C58" s="224"/>
      <c r="D58" s="224"/>
      <c r="E58" s="224"/>
      <c r="F58" s="224"/>
      <c r="G58" s="224"/>
      <c r="H58" s="220"/>
      <c r="I58" s="220"/>
      <c r="J58" s="220"/>
      <c r="K58" s="220"/>
      <c r="L58" s="220"/>
      <c r="M58" s="220"/>
      <c r="N58" s="220"/>
      <c r="O58" s="220"/>
      <c r="P58" s="220"/>
      <c r="Q58" s="221"/>
    </row>
    <row r="59" spans="1:17" s="222" customFormat="1" ht="12" x14ac:dyDescent="0.2">
      <c r="A59" s="175" t="s">
        <v>148</v>
      </c>
      <c r="B59" s="223">
        <v>4</v>
      </c>
      <c r="C59" s="206"/>
      <c r="D59" s="206"/>
      <c r="E59" s="206"/>
      <c r="F59" s="206"/>
      <c r="G59" s="206"/>
    </row>
    <row r="60" spans="1:17" s="222" customFormat="1" ht="12" x14ac:dyDescent="0.2">
      <c r="A60" s="224" t="s">
        <v>135</v>
      </c>
      <c r="B60" s="224"/>
      <c r="C60" s="224"/>
      <c r="D60" s="224"/>
      <c r="E60" s="224"/>
      <c r="F60" s="224"/>
      <c r="G60" s="224"/>
      <c r="H60" s="220"/>
      <c r="I60" s="220"/>
      <c r="J60" s="220"/>
      <c r="K60" s="220"/>
      <c r="L60" s="220"/>
      <c r="M60" s="220"/>
      <c r="N60" s="220"/>
      <c r="O60" s="220"/>
      <c r="P60" s="220"/>
      <c r="Q60" s="221"/>
    </row>
    <row r="61" spans="1:17" s="222" customFormat="1" ht="12" x14ac:dyDescent="0.2">
      <c r="A61" s="175" t="s">
        <v>148</v>
      </c>
      <c r="B61" s="223">
        <v>0</v>
      </c>
      <c r="C61" s="206"/>
      <c r="D61" s="206"/>
      <c r="E61" s="206"/>
      <c r="F61" s="206"/>
      <c r="G61" s="206"/>
    </row>
    <row r="62" spans="1:17" s="222" customFormat="1" ht="12" x14ac:dyDescent="0.2">
      <c r="A62" s="224" t="s">
        <v>132</v>
      </c>
      <c r="B62" s="224"/>
      <c r="C62" s="224"/>
      <c r="D62" s="224"/>
      <c r="E62" s="224"/>
      <c r="F62" s="224"/>
      <c r="G62" s="224"/>
      <c r="H62" s="220"/>
      <c r="I62" s="220"/>
      <c r="J62" s="220"/>
      <c r="K62" s="220"/>
      <c r="L62" s="220"/>
      <c r="M62" s="220"/>
      <c r="N62" s="220"/>
      <c r="O62" s="220"/>
      <c r="P62" s="220"/>
      <c r="Q62" s="221"/>
    </row>
    <row r="63" spans="1:17" s="222" customFormat="1" ht="12" x14ac:dyDescent="0.2">
      <c r="A63" s="175" t="s">
        <v>148</v>
      </c>
      <c r="B63" s="223">
        <v>16</v>
      </c>
      <c r="C63" s="206"/>
      <c r="D63" s="206"/>
      <c r="E63" s="206"/>
      <c r="F63" s="206"/>
      <c r="G63" s="206"/>
    </row>
    <row r="64" spans="1:17" s="222" customFormat="1" ht="12" x14ac:dyDescent="0.2">
      <c r="A64" s="224" t="s">
        <v>241</v>
      </c>
      <c r="B64" s="224"/>
      <c r="C64" s="224"/>
      <c r="D64" s="224"/>
      <c r="E64" s="224"/>
      <c r="F64" s="224"/>
      <c r="G64" s="224"/>
      <c r="H64" s="220"/>
      <c r="I64" s="220"/>
      <c r="J64" s="220"/>
      <c r="K64" s="220"/>
      <c r="L64" s="220"/>
      <c r="M64" s="220"/>
      <c r="N64" s="220"/>
      <c r="O64" s="220"/>
      <c r="P64" s="220"/>
      <c r="Q64" s="221"/>
    </row>
    <row r="65" spans="1:17" s="222" customFormat="1" ht="12" x14ac:dyDescent="0.2">
      <c r="A65" s="175" t="s">
        <v>148</v>
      </c>
      <c r="B65" s="223">
        <v>55</v>
      </c>
      <c r="C65" s="206"/>
      <c r="D65" s="206"/>
      <c r="E65" s="206"/>
      <c r="F65" s="206"/>
      <c r="G65" s="206"/>
    </row>
    <row r="66" spans="1:17" s="222" customFormat="1" ht="12" x14ac:dyDescent="0.2">
      <c r="A66" s="224" t="s">
        <v>242</v>
      </c>
      <c r="B66" s="224"/>
      <c r="C66" s="224"/>
      <c r="D66" s="224"/>
      <c r="E66" s="224"/>
      <c r="F66" s="224"/>
      <c r="G66" s="224"/>
      <c r="H66" s="220"/>
      <c r="I66" s="220"/>
      <c r="J66" s="220"/>
      <c r="K66" s="220"/>
      <c r="L66" s="220"/>
      <c r="M66" s="220"/>
      <c r="N66" s="220"/>
      <c r="O66" s="220"/>
      <c r="P66" s="220"/>
      <c r="Q66" s="221"/>
    </row>
    <row r="67" spans="1:17" s="222" customFormat="1" ht="12" x14ac:dyDescent="0.2">
      <c r="A67" s="175" t="s">
        <v>148</v>
      </c>
      <c r="B67" s="223">
        <v>12</v>
      </c>
      <c r="C67" s="206"/>
      <c r="D67" s="206"/>
      <c r="E67" s="206"/>
      <c r="F67" s="206"/>
      <c r="G67" s="206"/>
    </row>
    <row r="68" spans="1:17" s="222" customFormat="1" ht="12" x14ac:dyDescent="0.2">
      <c r="A68" s="224" t="s">
        <v>243</v>
      </c>
      <c r="B68" s="224"/>
      <c r="C68" s="224"/>
      <c r="D68" s="224"/>
      <c r="E68" s="224"/>
      <c r="F68" s="224"/>
      <c r="G68" s="224"/>
      <c r="H68" s="220"/>
      <c r="I68" s="220"/>
      <c r="J68" s="220"/>
      <c r="K68" s="220"/>
      <c r="L68" s="220"/>
      <c r="M68" s="220"/>
      <c r="N68" s="220"/>
      <c r="O68" s="220"/>
      <c r="P68" s="220"/>
      <c r="Q68" s="221"/>
    </row>
    <row r="69" spans="1:17" x14ac:dyDescent="0.25">
      <c r="A69" s="175" t="s">
        <v>148</v>
      </c>
      <c r="B69" s="217">
        <v>12</v>
      </c>
      <c r="C69" s="157"/>
      <c r="D69" s="157"/>
      <c r="E69" s="157"/>
      <c r="F69" s="157"/>
      <c r="G69" s="157"/>
    </row>
    <row r="71" spans="1:17" x14ac:dyDescent="0.25">
      <c r="A71" s="218" t="s">
        <v>294</v>
      </c>
      <c r="B71" s="218">
        <f>SUM(B3+B5+B7+B9+B11+B13+B15+B17+B19+B21+B23+B25+B27+B29+B31+B33+B35+B37+B39+B41+B43+B45+B47+B49+B51+B53+B55+B57+B59+B61+B63+B65+B67+B69)</f>
        <v>385</v>
      </c>
    </row>
  </sheetData>
  <mergeCells count="1">
    <mergeCell ref="A1:E1"/>
  </mergeCells>
  <pageMargins left="0.70866141732283472" right="0.70866141732283472" top="0.74803149606299213" bottom="0.74803149606299213"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5" sqref="B5"/>
    </sheetView>
  </sheetViews>
  <sheetFormatPr baseColWidth="10" defaultRowHeight="15" x14ac:dyDescent="0.25"/>
  <cols>
    <col min="1" max="1" width="20.85546875" customWidth="1"/>
  </cols>
  <sheetData>
    <row r="1" spans="1:5" x14ac:dyDescent="0.25">
      <c r="A1" s="229" t="s">
        <v>304</v>
      </c>
      <c r="B1" s="229"/>
      <c r="C1" s="229"/>
      <c r="D1" s="229"/>
    </row>
    <row r="2" spans="1:5" x14ac:dyDescent="0.25">
      <c r="A2" s="224" t="s">
        <v>113</v>
      </c>
      <c r="B2" s="157"/>
      <c r="C2" s="157"/>
      <c r="D2" s="157"/>
    </row>
    <row r="3" spans="1:5" ht="72" x14ac:dyDescent="0.25">
      <c r="A3" s="228" t="s">
        <v>185</v>
      </c>
      <c r="B3" s="219">
        <v>0</v>
      </c>
      <c r="C3" s="157"/>
      <c r="D3" s="157"/>
      <c r="E3" s="233" t="s">
        <v>307</v>
      </c>
    </row>
    <row r="4" spans="1:5" x14ac:dyDescent="0.25">
      <c r="A4" s="224" t="s">
        <v>115</v>
      </c>
      <c r="B4" s="219"/>
      <c r="C4" s="157"/>
      <c r="D4" s="157"/>
    </row>
    <row r="5" spans="1:5" ht="63" x14ac:dyDescent="0.25">
      <c r="A5" s="228" t="s">
        <v>185</v>
      </c>
      <c r="B5" s="219">
        <v>1</v>
      </c>
      <c r="C5" s="157"/>
      <c r="D5" s="157"/>
      <c r="E5" t="s">
        <v>306</v>
      </c>
    </row>
    <row r="6" spans="1:5" x14ac:dyDescent="0.25">
      <c r="A6" s="224" t="s">
        <v>122</v>
      </c>
      <c r="B6" s="219"/>
      <c r="C6" s="157"/>
      <c r="D6" s="157"/>
    </row>
    <row r="7" spans="1:5" ht="69" customHeight="1" x14ac:dyDescent="0.25">
      <c r="A7" s="228" t="s">
        <v>185</v>
      </c>
      <c r="B7" s="219">
        <v>0</v>
      </c>
      <c r="C7" s="157"/>
      <c r="D7" s="157"/>
    </row>
    <row r="8" spans="1:5" x14ac:dyDescent="0.25">
      <c r="A8" s="22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H7" sqref="H7"/>
    </sheetView>
  </sheetViews>
  <sheetFormatPr baseColWidth="10" defaultRowHeight="15" x14ac:dyDescent="0.25"/>
  <cols>
    <col min="1" max="1" width="23.140625" customWidth="1"/>
    <col min="6" max="6" width="13.7109375" customWidth="1"/>
  </cols>
  <sheetData>
    <row r="1" spans="1:6" ht="29.25" customHeight="1" x14ac:dyDescent="0.25">
      <c r="A1" s="516" t="s">
        <v>305</v>
      </c>
      <c r="B1" s="517"/>
      <c r="C1" s="517"/>
      <c r="D1" s="517"/>
      <c r="E1" s="518"/>
    </row>
    <row r="2" spans="1:6" x14ac:dyDescent="0.25">
      <c r="A2" s="224" t="s">
        <v>120</v>
      </c>
      <c r="B2" s="157"/>
      <c r="C2" s="157"/>
      <c r="D2" s="157"/>
      <c r="E2" s="157"/>
    </row>
    <row r="3" spans="1:6" ht="69" customHeight="1" x14ac:dyDescent="0.25">
      <c r="A3" s="230" t="s">
        <v>214</v>
      </c>
      <c r="B3" s="519">
        <v>0</v>
      </c>
      <c r="C3" s="520"/>
      <c r="D3" s="520"/>
      <c r="E3" s="491"/>
      <c r="F3" s="234" t="s">
        <v>307</v>
      </c>
    </row>
    <row r="4" spans="1:6" x14ac:dyDescent="0.25">
      <c r="A4" s="224" t="s">
        <v>123</v>
      </c>
      <c r="B4" s="226"/>
      <c r="C4" s="157"/>
      <c r="D4" s="157"/>
      <c r="E4" s="157"/>
      <c r="F4" s="232"/>
    </row>
    <row r="5" spans="1:6" ht="69" customHeight="1" x14ac:dyDescent="0.25">
      <c r="A5" s="230" t="s">
        <v>214</v>
      </c>
      <c r="B5" s="519">
        <v>0</v>
      </c>
      <c r="C5" s="520"/>
      <c r="D5" s="520"/>
      <c r="E5" s="491"/>
      <c r="F5" s="234" t="s">
        <v>307</v>
      </c>
    </row>
    <row r="6" spans="1:6" x14ac:dyDescent="0.25">
      <c r="A6" s="224" t="s">
        <v>241</v>
      </c>
      <c r="B6" s="226"/>
      <c r="C6" s="157"/>
      <c r="D6" s="157"/>
      <c r="E6" s="157"/>
    </row>
    <row r="7" spans="1:6" ht="69" customHeight="1" x14ac:dyDescent="0.25">
      <c r="A7" s="230" t="s">
        <v>214</v>
      </c>
      <c r="B7" s="519">
        <v>0</v>
      </c>
      <c r="C7" s="520"/>
      <c r="D7" s="520"/>
      <c r="E7" s="491"/>
    </row>
    <row r="8" spans="1:6" x14ac:dyDescent="0.25">
      <c r="A8" s="224" t="s">
        <v>242</v>
      </c>
      <c r="B8" s="226"/>
      <c r="C8" s="157"/>
      <c r="D8" s="157"/>
      <c r="E8" s="157"/>
    </row>
    <row r="9" spans="1:6" ht="69" customHeight="1" x14ac:dyDescent="0.25">
      <c r="A9" s="230" t="s">
        <v>214</v>
      </c>
      <c r="B9" s="519">
        <v>1</v>
      </c>
      <c r="C9" s="520"/>
      <c r="D9" s="520"/>
      <c r="E9" s="491"/>
    </row>
    <row r="17" spans="2:4" x14ac:dyDescent="0.25">
      <c r="B17" s="8"/>
      <c r="C17" s="8"/>
      <c r="D17" s="8"/>
    </row>
    <row r="18" spans="2:4" ht="15" customHeight="1" x14ac:dyDescent="0.25">
      <c r="B18" s="8"/>
      <c r="C18" s="231"/>
      <c r="D18" s="8"/>
    </row>
    <row r="19" spans="2:4" x14ac:dyDescent="0.25">
      <c r="B19" s="8"/>
      <c r="C19" s="231"/>
      <c r="D19" s="8"/>
    </row>
    <row r="20" spans="2:4" x14ac:dyDescent="0.25">
      <c r="B20" s="8"/>
      <c r="C20" s="8"/>
      <c r="D20" s="8"/>
    </row>
    <row r="21" spans="2:4" x14ac:dyDescent="0.25">
      <c r="B21" s="8"/>
      <c r="C21" s="8"/>
      <c r="D21" s="8"/>
    </row>
  </sheetData>
  <mergeCells count="5">
    <mergeCell ref="A1:E1"/>
    <mergeCell ref="B3:E3"/>
    <mergeCell ref="B5:E5"/>
    <mergeCell ref="B7:E7"/>
    <mergeCell ref="B9:E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A16" workbookViewId="0">
      <selection activeCell="I34" sqref="I34"/>
    </sheetView>
  </sheetViews>
  <sheetFormatPr baseColWidth="10" defaultRowHeight="15" x14ac:dyDescent="0.25"/>
  <cols>
    <col min="1" max="1" width="9.42578125" customWidth="1"/>
    <col min="2" max="2" width="17.42578125" customWidth="1"/>
    <col min="3" max="3" width="7.85546875" customWidth="1"/>
    <col min="4" max="4" width="21.7109375" customWidth="1"/>
    <col min="5" max="5" width="10.28515625" customWidth="1"/>
    <col min="6" max="6" width="9.28515625" customWidth="1"/>
    <col min="7" max="7" width="8.7109375" customWidth="1"/>
    <col min="8" max="8" width="8.42578125" customWidth="1"/>
    <col min="9" max="9" width="9.5703125" customWidth="1"/>
    <col min="10" max="10" width="8.7109375" customWidth="1"/>
    <col min="11" max="11" width="8.5703125" customWidth="1"/>
    <col min="12" max="12" width="9" customWidth="1"/>
    <col min="13" max="13" width="10.5703125" customWidth="1"/>
    <col min="14" max="15" width="13.85546875" customWidth="1"/>
    <col min="16" max="16" width="0" hidden="1" customWidth="1"/>
    <col min="17" max="17" width="10" customWidth="1"/>
    <col min="257" max="257" width="9.7109375" customWidth="1"/>
    <col min="258" max="258" width="17.85546875" customWidth="1"/>
    <col min="259" max="259" width="6.42578125" customWidth="1"/>
    <col min="260" max="260" width="24.85546875" customWidth="1"/>
    <col min="261" max="261" width="9.42578125" customWidth="1"/>
    <col min="262" max="262" width="10.5703125" customWidth="1"/>
    <col min="263" max="263" width="9.42578125" customWidth="1"/>
    <col min="264" max="264" width="9.7109375" customWidth="1"/>
    <col min="265" max="265" width="9.5703125" customWidth="1"/>
    <col min="266" max="266" width="8.7109375" customWidth="1"/>
    <col min="267" max="267" width="8.5703125" customWidth="1"/>
    <col min="268" max="268" width="9" customWidth="1"/>
    <col min="269" max="269" width="10.5703125" customWidth="1"/>
    <col min="270" max="271" width="13.85546875" customWidth="1"/>
    <col min="272" max="272" width="0" hidden="1" customWidth="1"/>
    <col min="273" max="273" width="10" customWidth="1"/>
    <col min="513" max="513" width="9.7109375" customWidth="1"/>
    <col min="514" max="514" width="17.85546875" customWidth="1"/>
    <col min="515" max="515" width="6.42578125" customWidth="1"/>
    <col min="516" max="516" width="24.85546875" customWidth="1"/>
    <col min="517" max="517" width="9.42578125" customWidth="1"/>
    <col min="518" max="518" width="10.5703125" customWidth="1"/>
    <col min="519" max="519" width="9.42578125" customWidth="1"/>
    <col min="520" max="520" width="9.7109375" customWidth="1"/>
    <col min="521" max="521" width="9.5703125" customWidth="1"/>
    <col min="522" max="522" width="8.7109375" customWidth="1"/>
    <col min="523" max="523" width="8.5703125" customWidth="1"/>
    <col min="524" max="524" width="9" customWidth="1"/>
    <col min="525" max="525" width="10.5703125" customWidth="1"/>
    <col min="526" max="527" width="13.85546875" customWidth="1"/>
    <col min="528" max="528" width="0" hidden="1" customWidth="1"/>
    <col min="529" max="529" width="10" customWidth="1"/>
    <col min="769" max="769" width="9.7109375" customWidth="1"/>
    <col min="770" max="770" width="17.85546875" customWidth="1"/>
    <col min="771" max="771" width="6.42578125" customWidth="1"/>
    <col min="772" max="772" width="24.85546875" customWidth="1"/>
    <col min="773" max="773" width="9.42578125" customWidth="1"/>
    <col min="774" max="774" width="10.5703125" customWidth="1"/>
    <col min="775" max="775" width="9.42578125" customWidth="1"/>
    <col min="776" max="776" width="9.7109375" customWidth="1"/>
    <col min="777" max="777" width="9.5703125" customWidth="1"/>
    <col min="778" max="778" width="8.7109375" customWidth="1"/>
    <col min="779" max="779" width="8.5703125" customWidth="1"/>
    <col min="780" max="780" width="9" customWidth="1"/>
    <col min="781" max="781" width="10.5703125" customWidth="1"/>
    <col min="782" max="783" width="13.85546875" customWidth="1"/>
    <col min="784" max="784" width="0" hidden="1" customWidth="1"/>
    <col min="785" max="785" width="10" customWidth="1"/>
    <col min="1025" max="1025" width="9.7109375" customWidth="1"/>
    <col min="1026" max="1026" width="17.85546875" customWidth="1"/>
    <col min="1027" max="1027" width="6.42578125" customWidth="1"/>
    <col min="1028" max="1028" width="24.85546875" customWidth="1"/>
    <col min="1029" max="1029" width="9.42578125" customWidth="1"/>
    <col min="1030" max="1030" width="10.5703125" customWidth="1"/>
    <col min="1031" max="1031" width="9.42578125" customWidth="1"/>
    <col min="1032" max="1032" width="9.7109375" customWidth="1"/>
    <col min="1033" max="1033" width="9.5703125" customWidth="1"/>
    <col min="1034" max="1034" width="8.7109375" customWidth="1"/>
    <col min="1035" max="1035" width="8.5703125" customWidth="1"/>
    <col min="1036" max="1036" width="9" customWidth="1"/>
    <col min="1037" max="1037" width="10.5703125" customWidth="1"/>
    <col min="1038" max="1039" width="13.85546875" customWidth="1"/>
    <col min="1040" max="1040" width="0" hidden="1" customWidth="1"/>
    <col min="1041" max="1041" width="10" customWidth="1"/>
    <col min="1281" max="1281" width="9.7109375" customWidth="1"/>
    <col min="1282" max="1282" width="17.85546875" customWidth="1"/>
    <col min="1283" max="1283" width="6.42578125" customWidth="1"/>
    <col min="1284" max="1284" width="24.85546875" customWidth="1"/>
    <col min="1285" max="1285" width="9.42578125" customWidth="1"/>
    <col min="1286" max="1286" width="10.5703125" customWidth="1"/>
    <col min="1287" max="1287" width="9.42578125" customWidth="1"/>
    <col min="1288" max="1288" width="9.7109375" customWidth="1"/>
    <col min="1289" max="1289" width="9.5703125" customWidth="1"/>
    <col min="1290" max="1290" width="8.7109375" customWidth="1"/>
    <col min="1291" max="1291" width="8.5703125" customWidth="1"/>
    <col min="1292" max="1292" width="9" customWidth="1"/>
    <col min="1293" max="1293" width="10.5703125" customWidth="1"/>
    <col min="1294" max="1295" width="13.85546875" customWidth="1"/>
    <col min="1296" max="1296" width="0" hidden="1" customWidth="1"/>
    <col min="1297" max="1297" width="10" customWidth="1"/>
    <col min="1537" max="1537" width="9.7109375" customWidth="1"/>
    <col min="1538" max="1538" width="17.85546875" customWidth="1"/>
    <col min="1539" max="1539" width="6.42578125" customWidth="1"/>
    <col min="1540" max="1540" width="24.85546875" customWidth="1"/>
    <col min="1541" max="1541" width="9.42578125" customWidth="1"/>
    <col min="1542" max="1542" width="10.5703125" customWidth="1"/>
    <col min="1543" max="1543" width="9.42578125" customWidth="1"/>
    <col min="1544" max="1544" width="9.7109375" customWidth="1"/>
    <col min="1545" max="1545" width="9.5703125" customWidth="1"/>
    <col min="1546" max="1546" width="8.7109375" customWidth="1"/>
    <col min="1547" max="1547" width="8.5703125" customWidth="1"/>
    <col min="1548" max="1548" width="9" customWidth="1"/>
    <col min="1549" max="1549" width="10.5703125" customWidth="1"/>
    <col min="1550" max="1551" width="13.85546875" customWidth="1"/>
    <col min="1552" max="1552" width="0" hidden="1" customWidth="1"/>
    <col min="1553" max="1553" width="10" customWidth="1"/>
    <col min="1793" max="1793" width="9.7109375" customWidth="1"/>
    <col min="1794" max="1794" width="17.85546875" customWidth="1"/>
    <col min="1795" max="1795" width="6.42578125" customWidth="1"/>
    <col min="1796" max="1796" width="24.85546875" customWidth="1"/>
    <col min="1797" max="1797" width="9.42578125" customWidth="1"/>
    <col min="1798" max="1798" width="10.5703125" customWidth="1"/>
    <col min="1799" max="1799" width="9.42578125" customWidth="1"/>
    <col min="1800" max="1800" width="9.7109375" customWidth="1"/>
    <col min="1801" max="1801" width="9.5703125" customWidth="1"/>
    <col min="1802" max="1802" width="8.7109375" customWidth="1"/>
    <col min="1803" max="1803" width="8.5703125" customWidth="1"/>
    <col min="1804" max="1804" width="9" customWidth="1"/>
    <col min="1805" max="1805" width="10.5703125" customWidth="1"/>
    <col min="1806" max="1807" width="13.85546875" customWidth="1"/>
    <col min="1808" max="1808" width="0" hidden="1" customWidth="1"/>
    <col min="1809" max="1809" width="10" customWidth="1"/>
    <col min="2049" max="2049" width="9.7109375" customWidth="1"/>
    <col min="2050" max="2050" width="17.85546875" customWidth="1"/>
    <col min="2051" max="2051" width="6.42578125" customWidth="1"/>
    <col min="2052" max="2052" width="24.85546875" customWidth="1"/>
    <col min="2053" max="2053" width="9.42578125" customWidth="1"/>
    <col min="2054" max="2054" width="10.5703125" customWidth="1"/>
    <col min="2055" max="2055" width="9.42578125" customWidth="1"/>
    <col min="2056" max="2056" width="9.7109375" customWidth="1"/>
    <col min="2057" max="2057" width="9.5703125" customWidth="1"/>
    <col min="2058" max="2058" width="8.7109375" customWidth="1"/>
    <col min="2059" max="2059" width="8.5703125" customWidth="1"/>
    <col min="2060" max="2060" width="9" customWidth="1"/>
    <col min="2061" max="2061" width="10.5703125" customWidth="1"/>
    <col min="2062" max="2063" width="13.85546875" customWidth="1"/>
    <col min="2064" max="2064" width="0" hidden="1" customWidth="1"/>
    <col min="2065" max="2065" width="10" customWidth="1"/>
    <col min="2305" max="2305" width="9.7109375" customWidth="1"/>
    <col min="2306" max="2306" width="17.85546875" customWidth="1"/>
    <col min="2307" max="2307" width="6.42578125" customWidth="1"/>
    <col min="2308" max="2308" width="24.85546875" customWidth="1"/>
    <col min="2309" max="2309" width="9.42578125" customWidth="1"/>
    <col min="2310" max="2310" width="10.5703125" customWidth="1"/>
    <col min="2311" max="2311" width="9.42578125" customWidth="1"/>
    <col min="2312" max="2312" width="9.7109375" customWidth="1"/>
    <col min="2313" max="2313" width="9.5703125" customWidth="1"/>
    <col min="2314" max="2314" width="8.7109375" customWidth="1"/>
    <col min="2315" max="2315" width="8.5703125" customWidth="1"/>
    <col min="2316" max="2316" width="9" customWidth="1"/>
    <col min="2317" max="2317" width="10.5703125" customWidth="1"/>
    <col min="2318" max="2319" width="13.85546875" customWidth="1"/>
    <col min="2320" max="2320" width="0" hidden="1" customWidth="1"/>
    <col min="2321" max="2321" width="10" customWidth="1"/>
    <col min="2561" max="2561" width="9.7109375" customWidth="1"/>
    <col min="2562" max="2562" width="17.85546875" customWidth="1"/>
    <col min="2563" max="2563" width="6.42578125" customWidth="1"/>
    <col min="2564" max="2564" width="24.85546875" customWidth="1"/>
    <col min="2565" max="2565" width="9.42578125" customWidth="1"/>
    <col min="2566" max="2566" width="10.5703125" customWidth="1"/>
    <col min="2567" max="2567" width="9.42578125" customWidth="1"/>
    <col min="2568" max="2568" width="9.7109375" customWidth="1"/>
    <col min="2569" max="2569" width="9.5703125" customWidth="1"/>
    <col min="2570" max="2570" width="8.7109375" customWidth="1"/>
    <col min="2571" max="2571" width="8.5703125" customWidth="1"/>
    <col min="2572" max="2572" width="9" customWidth="1"/>
    <col min="2573" max="2573" width="10.5703125" customWidth="1"/>
    <col min="2574" max="2575" width="13.85546875" customWidth="1"/>
    <col min="2576" max="2576" width="0" hidden="1" customWidth="1"/>
    <col min="2577" max="2577" width="10" customWidth="1"/>
    <col min="2817" max="2817" width="9.7109375" customWidth="1"/>
    <col min="2818" max="2818" width="17.85546875" customWidth="1"/>
    <col min="2819" max="2819" width="6.42578125" customWidth="1"/>
    <col min="2820" max="2820" width="24.85546875" customWidth="1"/>
    <col min="2821" max="2821" width="9.42578125" customWidth="1"/>
    <col min="2822" max="2822" width="10.5703125" customWidth="1"/>
    <col min="2823" max="2823" width="9.42578125" customWidth="1"/>
    <col min="2824" max="2824" width="9.7109375" customWidth="1"/>
    <col min="2825" max="2825" width="9.5703125" customWidth="1"/>
    <col min="2826" max="2826" width="8.7109375" customWidth="1"/>
    <col min="2827" max="2827" width="8.5703125" customWidth="1"/>
    <col min="2828" max="2828" width="9" customWidth="1"/>
    <col min="2829" max="2829" width="10.5703125" customWidth="1"/>
    <col min="2830" max="2831" width="13.85546875" customWidth="1"/>
    <col min="2832" max="2832" width="0" hidden="1" customWidth="1"/>
    <col min="2833" max="2833" width="10" customWidth="1"/>
    <col min="3073" max="3073" width="9.7109375" customWidth="1"/>
    <col min="3074" max="3074" width="17.85546875" customWidth="1"/>
    <col min="3075" max="3075" width="6.42578125" customWidth="1"/>
    <col min="3076" max="3076" width="24.85546875" customWidth="1"/>
    <col min="3077" max="3077" width="9.42578125" customWidth="1"/>
    <col min="3078" max="3078" width="10.5703125" customWidth="1"/>
    <col min="3079" max="3079" width="9.42578125" customWidth="1"/>
    <col min="3080" max="3080" width="9.7109375" customWidth="1"/>
    <col min="3081" max="3081" width="9.5703125" customWidth="1"/>
    <col min="3082" max="3082" width="8.7109375" customWidth="1"/>
    <col min="3083" max="3083" width="8.5703125" customWidth="1"/>
    <col min="3084" max="3084" width="9" customWidth="1"/>
    <col min="3085" max="3085" width="10.5703125" customWidth="1"/>
    <col min="3086" max="3087" width="13.85546875" customWidth="1"/>
    <col min="3088" max="3088" width="0" hidden="1" customWidth="1"/>
    <col min="3089" max="3089" width="10" customWidth="1"/>
    <col min="3329" max="3329" width="9.7109375" customWidth="1"/>
    <col min="3330" max="3330" width="17.85546875" customWidth="1"/>
    <col min="3331" max="3331" width="6.42578125" customWidth="1"/>
    <col min="3332" max="3332" width="24.85546875" customWidth="1"/>
    <col min="3333" max="3333" width="9.42578125" customWidth="1"/>
    <col min="3334" max="3334" width="10.5703125" customWidth="1"/>
    <col min="3335" max="3335" width="9.42578125" customWidth="1"/>
    <col min="3336" max="3336" width="9.7109375" customWidth="1"/>
    <col min="3337" max="3337" width="9.5703125" customWidth="1"/>
    <col min="3338" max="3338" width="8.7109375" customWidth="1"/>
    <col min="3339" max="3339" width="8.5703125" customWidth="1"/>
    <col min="3340" max="3340" width="9" customWidth="1"/>
    <col min="3341" max="3341" width="10.5703125" customWidth="1"/>
    <col min="3342" max="3343" width="13.85546875" customWidth="1"/>
    <col min="3344" max="3344" width="0" hidden="1" customWidth="1"/>
    <col min="3345" max="3345" width="10" customWidth="1"/>
    <col min="3585" max="3585" width="9.7109375" customWidth="1"/>
    <col min="3586" max="3586" width="17.85546875" customWidth="1"/>
    <col min="3587" max="3587" width="6.42578125" customWidth="1"/>
    <col min="3588" max="3588" width="24.85546875" customWidth="1"/>
    <col min="3589" max="3589" width="9.42578125" customWidth="1"/>
    <col min="3590" max="3590" width="10.5703125" customWidth="1"/>
    <col min="3591" max="3591" width="9.42578125" customWidth="1"/>
    <col min="3592" max="3592" width="9.7109375" customWidth="1"/>
    <col min="3593" max="3593" width="9.5703125" customWidth="1"/>
    <col min="3594" max="3594" width="8.7109375" customWidth="1"/>
    <col min="3595" max="3595" width="8.5703125" customWidth="1"/>
    <col min="3596" max="3596" width="9" customWidth="1"/>
    <col min="3597" max="3597" width="10.5703125" customWidth="1"/>
    <col min="3598" max="3599" width="13.85546875" customWidth="1"/>
    <col min="3600" max="3600" width="0" hidden="1" customWidth="1"/>
    <col min="3601" max="3601" width="10" customWidth="1"/>
    <col min="3841" max="3841" width="9.7109375" customWidth="1"/>
    <col min="3842" max="3842" width="17.85546875" customWidth="1"/>
    <col min="3843" max="3843" width="6.42578125" customWidth="1"/>
    <col min="3844" max="3844" width="24.85546875" customWidth="1"/>
    <col min="3845" max="3845" width="9.42578125" customWidth="1"/>
    <col min="3846" max="3846" width="10.5703125" customWidth="1"/>
    <col min="3847" max="3847" width="9.42578125" customWidth="1"/>
    <col min="3848" max="3848" width="9.7109375" customWidth="1"/>
    <col min="3849" max="3849" width="9.5703125" customWidth="1"/>
    <col min="3850" max="3850" width="8.7109375" customWidth="1"/>
    <col min="3851" max="3851" width="8.5703125" customWidth="1"/>
    <col min="3852" max="3852" width="9" customWidth="1"/>
    <col min="3853" max="3853" width="10.5703125" customWidth="1"/>
    <col min="3854" max="3855" width="13.85546875" customWidth="1"/>
    <col min="3856" max="3856" width="0" hidden="1" customWidth="1"/>
    <col min="3857" max="3857" width="10" customWidth="1"/>
    <col min="4097" max="4097" width="9.7109375" customWidth="1"/>
    <col min="4098" max="4098" width="17.85546875" customWidth="1"/>
    <col min="4099" max="4099" width="6.42578125" customWidth="1"/>
    <col min="4100" max="4100" width="24.85546875" customWidth="1"/>
    <col min="4101" max="4101" width="9.42578125" customWidth="1"/>
    <col min="4102" max="4102" width="10.5703125" customWidth="1"/>
    <col min="4103" max="4103" width="9.42578125" customWidth="1"/>
    <col min="4104" max="4104" width="9.7109375" customWidth="1"/>
    <col min="4105" max="4105" width="9.5703125" customWidth="1"/>
    <col min="4106" max="4106" width="8.7109375" customWidth="1"/>
    <col min="4107" max="4107" width="8.5703125" customWidth="1"/>
    <col min="4108" max="4108" width="9" customWidth="1"/>
    <col min="4109" max="4109" width="10.5703125" customWidth="1"/>
    <col min="4110" max="4111" width="13.85546875" customWidth="1"/>
    <col min="4112" max="4112" width="0" hidden="1" customWidth="1"/>
    <col min="4113" max="4113" width="10" customWidth="1"/>
    <col min="4353" max="4353" width="9.7109375" customWidth="1"/>
    <col min="4354" max="4354" width="17.85546875" customWidth="1"/>
    <col min="4355" max="4355" width="6.42578125" customWidth="1"/>
    <col min="4356" max="4356" width="24.85546875" customWidth="1"/>
    <col min="4357" max="4357" width="9.42578125" customWidth="1"/>
    <col min="4358" max="4358" width="10.5703125" customWidth="1"/>
    <col min="4359" max="4359" width="9.42578125" customWidth="1"/>
    <col min="4360" max="4360" width="9.7109375" customWidth="1"/>
    <col min="4361" max="4361" width="9.5703125" customWidth="1"/>
    <col min="4362" max="4362" width="8.7109375" customWidth="1"/>
    <col min="4363" max="4363" width="8.5703125" customWidth="1"/>
    <col min="4364" max="4364" width="9" customWidth="1"/>
    <col min="4365" max="4365" width="10.5703125" customWidth="1"/>
    <col min="4366" max="4367" width="13.85546875" customWidth="1"/>
    <col min="4368" max="4368" width="0" hidden="1" customWidth="1"/>
    <col min="4369" max="4369" width="10" customWidth="1"/>
    <col min="4609" max="4609" width="9.7109375" customWidth="1"/>
    <col min="4610" max="4610" width="17.85546875" customWidth="1"/>
    <col min="4611" max="4611" width="6.42578125" customWidth="1"/>
    <col min="4612" max="4612" width="24.85546875" customWidth="1"/>
    <col min="4613" max="4613" width="9.42578125" customWidth="1"/>
    <col min="4614" max="4614" width="10.5703125" customWidth="1"/>
    <col min="4615" max="4615" width="9.42578125" customWidth="1"/>
    <col min="4616" max="4616" width="9.7109375" customWidth="1"/>
    <col min="4617" max="4617" width="9.5703125" customWidth="1"/>
    <col min="4618" max="4618" width="8.7109375" customWidth="1"/>
    <col min="4619" max="4619" width="8.5703125" customWidth="1"/>
    <col min="4620" max="4620" width="9" customWidth="1"/>
    <col min="4621" max="4621" width="10.5703125" customWidth="1"/>
    <col min="4622" max="4623" width="13.85546875" customWidth="1"/>
    <col min="4624" max="4624" width="0" hidden="1" customWidth="1"/>
    <col min="4625" max="4625" width="10" customWidth="1"/>
    <col min="4865" max="4865" width="9.7109375" customWidth="1"/>
    <col min="4866" max="4866" width="17.85546875" customWidth="1"/>
    <col min="4867" max="4867" width="6.42578125" customWidth="1"/>
    <col min="4868" max="4868" width="24.85546875" customWidth="1"/>
    <col min="4869" max="4869" width="9.42578125" customWidth="1"/>
    <col min="4870" max="4870" width="10.5703125" customWidth="1"/>
    <col min="4871" max="4871" width="9.42578125" customWidth="1"/>
    <col min="4872" max="4872" width="9.7109375" customWidth="1"/>
    <col min="4873" max="4873" width="9.5703125" customWidth="1"/>
    <col min="4874" max="4874" width="8.7109375" customWidth="1"/>
    <col min="4875" max="4875" width="8.5703125" customWidth="1"/>
    <col min="4876" max="4876" width="9" customWidth="1"/>
    <col min="4877" max="4877" width="10.5703125" customWidth="1"/>
    <col min="4878" max="4879" width="13.85546875" customWidth="1"/>
    <col min="4880" max="4880" width="0" hidden="1" customWidth="1"/>
    <col min="4881" max="4881" width="10" customWidth="1"/>
    <col min="5121" max="5121" width="9.7109375" customWidth="1"/>
    <col min="5122" max="5122" width="17.85546875" customWidth="1"/>
    <col min="5123" max="5123" width="6.42578125" customWidth="1"/>
    <col min="5124" max="5124" width="24.85546875" customWidth="1"/>
    <col min="5125" max="5125" width="9.42578125" customWidth="1"/>
    <col min="5126" max="5126" width="10.5703125" customWidth="1"/>
    <col min="5127" max="5127" width="9.42578125" customWidth="1"/>
    <col min="5128" max="5128" width="9.7109375" customWidth="1"/>
    <col min="5129" max="5129" width="9.5703125" customWidth="1"/>
    <col min="5130" max="5130" width="8.7109375" customWidth="1"/>
    <col min="5131" max="5131" width="8.5703125" customWidth="1"/>
    <col min="5132" max="5132" width="9" customWidth="1"/>
    <col min="5133" max="5133" width="10.5703125" customWidth="1"/>
    <col min="5134" max="5135" width="13.85546875" customWidth="1"/>
    <col min="5136" max="5136" width="0" hidden="1" customWidth="1"/>
    <col min="5137" max="5137" width="10" customWidth="1"/>
    <col min="5377" max="5377" width="9.7109375" customWidth="1"/>
    <col min="5378" max="5378" width="17.85546875" customWidth="1"/>
    <col min="5379" max="5379" width="6.42578125" customWidth="1"/>
    <col min="5380" max="5380" width="24.85546875" customWidth="1"/>
    <col min="5381" max="5381" width="9.42578125" customWidth="1"/>
    <col min="5382" max="5382" width="10.5703125" customWidth="1"/>
    <col min="5383" max="5383" width="9.42578125" customWidth="1"/>
    <col min="5384" max="5384" width="9.7109375" customWidth="1"/>
    <col min="5385" max="5385" width="9.5703125" customWidth="1"/>
    <col min="5386" max="5386" width="8.7109375" customWidth="1"/>
    <col min="5387" max="5387" width="8.5703125" customWidth="1"/>
    <col min="5388" max="5388" width="9" customWidth="1"/>
    <col min="5389" max="5389" width="10.5703125" customWidth="1"/>
    <col min="5390" max="5391" width="13.85546875" customWidth="1"/>
    <col min="5392" max="5392" width="0" hidden="1" customWidth="1"/>
    <col min="5393" max="5393" width="10" customWidth="1"/>
    <col min="5633" max="5633" width="9.7109375" customWidth="1"/>
    <col min="5634" max="5634" width="17.85546875" customWidth="1"/>
    <col min="5635" max="5635" width="6.42578125" customWidth="1"/>
    <col min="5636" max="5636" width="24.85546875" customWidth="1"/>
    <col min="5637" max="5637" width="9.42578125" customWidth="1"/>
    <col min="5638" max="5638" width="10.5703125" customWidth="1"/>
    <col min="5639" max="5639" width="9.42578125" customWidth="1"/>
    <col min="5640" max="5640" width="9.7109375" customWidth="1"/>
    <col min="5641" max="5641" width="9.5703125" customWidth="1"/>
    <col min="5642" max="5642" width="8.7109375" customWidth="1"/>
    <col min="5643" max="5643" width="8.5703125" customWidth="1"/>
    <col min="5644" max="5644" width="9" customWidth="1"/>
    <col min="5645" max="5645" width="10.5703125" customWidth="1"/>
    <col min="5646" max="5647" width="13.85546875" customWidth="1"/>
    <col min="5648" max="5648" width="0" hidden="1" customWidth="1"/>
    <col min="5649" max="5649" width="10" customWidth="1"/>
    <col min="5889" max="5889" width="9.7109375" customWidth="1"/>
    <col min="5890" max="5890" width="17.85546875" customWidth="1"/>
    <col min="5891" max="5891" width="6.42578125" customWidth="1"/>
    <col min="5892" max="5892" width="24.85546875" customWidth="1"/>
    <col min="5893" max="5893" width="9.42578125" customWidth="1"/>
    <col min="5894" max="5894" width="10.5703125" customWidth="1"/>
    <col min="5895" max="5895" width="9.42578125" customWidth="1"/>
    <col min="5896" max="5896" width="9.7109375" customWidth="1"/>
    <col min="5897" max="5897" width="9.5703125" customWidth="1"/>
    <col min="5898" max="5898" width="8.7109375" customWidth="1"/>
    <col min="5899" max="5899" width="8.5703125" customWidth="1"/>
    <col min="5900" max="5900" width="9" customWidth="1"/>
    <col min="5901" max="5901" width="10.5703125" customWidth="1"/>
    <col min="5902" max="5903" width="13.85546875" customWidth="1"/>
    <col min="5904" max="5904" width="0" hidden="1" customWidth="1"/>
    <col min="5905" max="5905" width="10" customWidth="1"/>
    <col min="6145" max="6145" width="9.7109375" customWidth="1"/>
    <col min="6146" max="6146" width="17.85546875" customWidth="1"/>
    <col min="6147" max="6147" width="6.42578125" customWidth="1"/>
    <col min="6148" max="6148" width="24.85546875" customWidth="1"/>
    <col min="6149" max="6149" width="9.42578125" customWidth="1"/>
    <col min="6150" max="6150" width="10.5703125" customWidth="1"/>
    <col min="6151" max="6151" width="9.42578125" customWidth="1"/>
    <col min="6152" max="6152" width="9.7109375" customWidth="1"/>
    <col min="6153" max="6153" width="9.5703125" customWidth="1"/>
    <col min="6154" max="6154" width="8.7109375" customWidth="1"/>
    <col min="6155" max="6155" width="8.5703125" customWidth="1"/>
    <col min="6156" max="6156" width="9" customWidth="1"/>
    <col min="6157" max="6157" width="10.5703125" customWidth="1"/>
    <col min="6158" max="6159" width="13.85546875" customWidth="1"/>
    <col min="6160" max="6160" width="0" hidden="1" customWidth="1"/>
    <col min="6161" max="6161" width="10" customWidth="1"/>
    <col min="6401" max="6401" width="9.7109375" customWidth="1"/>
    <col min="6402" max="6402" width="17.85546875" customWidth="1"/>
    <col min="6403" max="6403" width="6.42578125" customWidth="1"/>
    <col min="6404" max="6404" width="24.85546875" customWidth="1"/>
    <col min="6405" max="6405" width="9.42578125" customWidth="1"/>
    <col min="6406" max="6406" width="10.5703125" customWidth="1"/>
    <col min="6407" max="6407" width="9.42578125" customWidth="1"/>
    <col min="6408" max="6408" width="9.7109375" customWidth="1"/>
    <col min="6409" max="6409" width="9.5703125" customWidth="1"/>
    <col min="6410" max="6410" width="8.7109375" customWidth="1"/>
    <col min="6411" max="6411" width="8.5703125" customWidth="1"/>
    <col min="6412" max="6412" width="9" customWidth="1"/>
    <col min="6413" max="6413" width="10.5703125" customWidth="1"/>
    <col min="6414" max="6415" width="13.85546875" customWidth="1"/>
    <col min="6416" max="6416" width="0" hidden="1" customWidth="1"/>
    <col min="6417" max="6417" width="10" customWidth="1"/>
    <col min="6657" max="6657" width="9.7109375" customWidth="1"/>
    <col min="6658" max="6658" width="17.85546875" customWidth="1"/>
    <col min="6659" max="6659" width="6.42578125" customWidth="1"/>
    <col min="6660" max="6660" width="24.85546875" customWidth="1"/>
    <col min="6661" max="6661" width="9.42578125" customWidth="1"/>
    <col min="6662" max="6662" width="10.5703125" customWidth="1"/>
    <col min="6663" max="6663" width="9.42578125" customWidth="1"/>
    <col min="6664" max="6664" width="9.7109375" customWidth="1"/>
    <col min="6665" max="6665" width="9.5703125" customWidth="1"/>
    <col min="6666" max="6666" width="8.7109375" customWidth="1"/>
    <col min="6667" max="6667" width="8.5703125" customWidth="1"/>
    <col min="6668" max="6668" width="9" customWidth="1"/>
    <col min="6669" max="6669" width="10.5703125" customWidth="1"/>
    <col min="6670" max="6671" width="13.85546875" customWidth="1"/>
    <col min="6672" max="6672" width="0" hidden="1" customWidth="1"/>
    <col min="6673" max="6673" width="10" customWidth="1"/>
    <col min="6913" max="6913" width="9.7109375" customWidth="1"/>
    <col min="6914" max="6914" width="17.85546875" customWidth="1"/>
    <col min="6915" max="6915" width="6.42578125" customWidth="1"/>
    <col min="6916" max="6916" width="24.85546875" customWidth="1"/>
    <col min="6917" max="6917" width="9.42578125" customWidth="1"/>
    <col min="6918" max="6918" width="10.5703125" customWidth="1"/>
    <col min="6919" max="6919" width="9.42578125" customWidth="1"/>
    <col min="6920" max="6920" width="9.7109375" customWidth="1"/>
    <col min="6921" max="6921" width="9.5703125" customWidth="1"/>
    <col min="6922" max="6922" width="8.7109375" customWidth="1"/>
    <col min="6923" max="6923" width="8.5703125" customWidth="1"/>
    <col min="6924" max="6924" width="9" customWidth="1"/>
    <col min="6925" max="6925" width="10.5703125" customWidth="1"/>
    <col min="6926" max="6927" width="13.85546875" customWidth="1"/>
    <col min="6928" max="6928" width="0" hidden="1" customWidth="1"/>
    <col min="6929" max="6929" width="10" customWidth="1"/>
    <col min="7169" max="7169" width="9.7109375" customWidth="1"/>
    <col min="7170" max="7170" width="17.85546875" customWidth="1"/>
    <col min="7171" max="7171" width="6.42578125" customWidth="1"/>
    <col min="7172" max="7172" width="24.85546875" customWidth="1"/>
    <col min="7173" max="7173" width="9.42578125" customWidth="1"/>
    <col min="7174" max="7174" width="10.5703125" customWidth="1"/>
    <col min="7175" max="7175" width="9.42578125" customWidth="1"/>
    <col min="7176" max="7176" width="9.7109375" customWidth="1"/>
    <col min="7177" max="7177" width="9.5703125" customWidth="1"/>
    <col min="7178" max="7178" width="8.7109375" customWidth="1"/>
    <col min="7179" max="7179" width="8.5703125" customWidth="1"/>
    <col min="7180" max="7180" width="9" customWidth="1"/>
    <col min="7181" max="7181" width="10.5703125" customWidth="1"/>
    <col min="7182" max="7183" width="13.85546875" customWidth="1"/>
    <col min="7184" max="7184" width="0" hidden="1" customWidth="1"/>
    <col min="7185" max="7185" width="10" customWidth="1"/>
    <col min="7425" max="7425" width="9.7109375" customWidth="1"/>
    <col min="7426" max="7426" width="17.85546875" customWidth="1"/>
    <col min="7427" max="7427" width="6.42578125" customWidth="1"/>
    <col min="7428" max="7428" width="24.85546875" customWidth="1"/>
    <col min="7429" max="7429" width="9.42578125" customWidth="1"/>
    <col min="7430" max="7430" width="10.5703125" customWidth="1"/>
    <col min="7431" max="7431" width="9.42578125" customWidth="1"/>
    <col min="7432" max="7432" width="9.7109375" customWidth="1"/>
    <col min="7433" max="7433" width="9.5703125" customWidth="1"/>
    <col min="7434" max="7434" width="8.7109375" customWidth="1"/>
    <col min="7435" max="7435" width="8.5703125" customWidth="1"/>
    <col min="7436" max="7436" width="9" customWidth="1"/>
    <col min="7437" max="7437" width="10.5703125" customWidth="1"/>
    <col min="7438" max="7439" width="13.85546875" customWidth="1"/>
    <col min="7440" max="7440" width="0" hidden="1" customWidth="1"/>
    <col min="7441" max="7441" width="10" customWidth="1"/>
    <col min="7681" max="7681" width="9.7109375" customWidth="1"/>
    <col min="7682" max="7682" width="17.85546875" customWidth="1"/>
    <col min="7683" max="7683" width="6.42578125" customWidth="1"/>
    <col min="7684" max="7684" width="24.85546875" customWidth="1"/>
    <col min="7685" max="7685" width="9.42578125" customWidth="1"/>
    <col min="7686" max="7686" width="10.5703125" customWidth="1"/>
    <col min="7687" max="7687" width="9.42578125" customWidth="1"/>
    <col min="7688" max="7688" width="9.7109375" customWidth="1"/>
    <col min="7689" max="7689" width="9.5703125" customWidth="1"/>
    <col min="7690" max="7690" width="8.7109375" customWidth="1"/>
    <col min="7691" max="7691" width="8.5703125" customWidth="1"/>
    <col min="7692" max="7692" width="9" customWidth="1"/>
    <col min="7693" max="7693" width="10.5703125" customWidth="1"/>
    <col min="7694" max="7695" width="13.85546875" customWidth="1"/>
    <col min="7696" max="7696" width="0" hidden="1" customWidth="1"/>
    <col min="7697" max="7697" width="10" customWidth="1"/>
    <col min="7937" max="7937" width="9.7109375" customWidth="1"/>
    <col min="7938" max="7938" width="17.85546875" customWidth="1"/>
    <col min="7939" max="7939" width="6.42578125" customWidth="1"/>
    <col min="7940" max="7940" width="24.85546875" customWidth="1"/>
    <col min="7941" max="7941" width="9.42578125" customWidth="1"/>
    <col min="7942" max="7942" width="10.5703125" customWidth="1"/>
    <col min="7943" max="7943" width="9.42578125" customWidth="1"/>
    <col min="7944" max="7944" width="9.7109375" customWidth="1"/>
    <col min="7945" max="7945" width="9.5703125" customWidth="1"/>
    <col min="7946" max="7946" width="8.7109375" customWidth="1"/>
    <col min="7947" max="7947" width="8.5703125" customWidth="1"/>
    <col min="7948" max="7948" width="9" customWidth="1"/>
    <col min="7949" max="7949" width="10.5703125" customWidth="1"/>
    <col min="7950" max="7951" width="13.85546875" customWidth="1"/>
    <col min="7952" max="7952" width="0" hidden="1" customWidth="1"/>
    <col min="7953" max="7953" width="10" customWidth="1"/>
    <col min="8193" max="8193" width="9.7109375" customWidth="1"/>
    <col min="8194" max="8194" width="17.85546875" customWidth="1"/>
    <col min="8195" max="8195" width="6.42578125" customWidth="1"/>
    <col min="8196" max="8196" width="24.85546875" customWidth="1"/>
    <col min="8197" max="8197" width="9.42578125" customWidth="1"/>
    <col min="8198" max="8198" width="10.5703125" customWidth="1"/>
    <col min="8199" max="8199" width="9.42578125" customWidth="1"/>
    <col min="8200" max="8200" width="9.7109375" customWidth="1"/>
    <col min="8201" max="8201" width="9.5703125" customWidth="1"/>
    <col min="8202" max="8202" width="8.7109375" customWidth="1"/>
    <col min="8203" max="8203" width="8.5703125" customWidth="1"/>
    <col min="8204" max="8204" width="9" customWidth="1"/>
    <col min="8205" max="8205" width="10.5703125" customWidth="1"/>
    <col min="8206" max="8207" width="13.85546875" customWidth="1"/>
    <col min="8208" max="8208" width="0" hidden="1" customWidth="1"/>
    <col min="8209" max="8209" width="10" customWidth="1"/>
    <col min="8449" max="8449" width="9.7109375" customWidth="1"/>
    <col min="8450" max="8450" width="17.85546875" customWidth="1"/>
    <col min="8451" max="8451" width="6.42578125" customWidth="1"/>
    <col min="8452" max="8452" width="24.85546875" customWidth="1"/>
    <col min="8453" max="8453" width="9.42578125" customWidth="1"/>
    <col min="8454" max="8454" width="10.5703125" customWidth="1"/>
    <col min="8455" max="8455" width="9.42578125" customWidth="1"/>
    <col min="8456" max="8456" width="9.7109375" customWidth="1"/>
    <col min="8457" max="8457" width="9.5703125" customWidth="1"/>
    <col min="8458" max="8458" width="8.7109375" customWidth="1"/>
    <col min="8459" max="8459" width="8.5703125" customWidth="1"/>
    <col min="8460" max="8460" width="9" customWidth="1"/>
    <col min="8461" max="8461" width="10.5703125" customWidth="1"/>
    <col min="8462" max="8463" width="13.85546875" customWidth="1"/>
    <col min="8464" max="8464" width="0" hidden="1" customWidth="1"/>
    <col min="8465" max="8465" width="10" customWidth="1"/>
    <col min="8705" max="8705" width="9.7109375" customWidth="1"/>
    <col min="8706" max="8706" width="17.85546875" customWidth="1"/>
    <col min="8707" max="8707" width="6.42578125" customWidth="1"/>
    <col min="8708" max="8708" width="24.85546875" customWidth="1"/>
    <col min="8709" max="8709" width="9.42578125" customWidth="1"/>
    <col min="8710" max="8710" width="10.5703125" customWidth="1"/>
    <col min="8711" max="8711" width="9.42578125" customWidth="1"/>
    <col min="8712" max="8712" width="9.7109375" customWidth="1"/>
    <col min="8713" max="8713" width="9.5703125" customWidth="1"/>
    <col min="8714" max="8714" width="8.7109375" customWidth="1"/>
    <col min="8715" max="8715" width="8.5703125" customWidth="1"/>
    <col min="8716" max="8716" width="9" customWidth="1"/>
    <col min="8717" max="8717" width="10.5703125" customWidth="1"/>
    <col min="8718" max="8719" width="13.85546875" customWidth="1"/>
    <col min="8720" max="8720" width="0" hidden="1" customWidth="1"/>
    <col min="8721" max="8721" width="10" customWidth="1"/>
    <col min="8961" max="8961" width="9.7109375" customWidth="1"/>
    <col min="8962" max="8962" width="17.85546875" customWidth="1"/>
    <col min="8963" max="8963" width="6.42578125" customWidth="1"/>
    <col min="8964" max="8964" width="24.85546875" customWidth="1"/>
    <col min="8965" max="8965" width="9.42578125" customWidth="1"/>
    <col min="8966" max="8966" width="10.5703125" customWidth="1"/>
    <col min="8967" max="8967" width="9.42578125" customWidth="1"/>
    <col min="8968" max="8968" width="9.7109375" customWidth="1"/>
    <col min="8969" max="8969" width="9.5703125" customWidth="1"/>
    <col min="8970" max="8970" width="8.7109375" customWidth="1"/>
    <col min="8971" max="8971" width="8.5703125" customWidth="1"/>
    <col min="8972" max="8972" width="9" customWidth="1"/>
    <col min="8973" max="8973" width="10.5703125" customWidth="1"/>
    <col min="8974" max="8975" width="13.85546875" customWidth="1"/>
    <col min="8976" max="8976" width="0" hidden="1" customWidth="1"/>
    <col min="8977" max="8977" width="10" customWidth="1"/>
    <col min="9217" max="9217" width="9.7109375" customWidth="1"/>
    <col min="9218" max="9218" width="17.85546875" customWidth="1"/>
    <col min="9219" max="9219" width="6.42578125" customWidth="1"/>
    <col min="9220" max="9220" width="24.85546875" customWidth="1"/>
    <col min="9221" max="9221" width="9.42578125" customWidth="1"/>
    <col min="9222" max="9222" width="10.5703125" customWidth="1"/>
    <col min="9223" max="9223" width="9.42578125" customWidth="1"/>
    <col min="9224" max="9224" width="9.7109375" customWidth="1"/>
    <col min="9225" max="9225" width="9.5703125" customWidth="1"/>
    <col min="9226" max="9226" width="8.7109375" customWidth="1"/>
    <col min="9227" max="9227" width="8.5703125" customWidth="1"/>
    <col min="9228" max="9228" width="9" customWidth="1"/>
    <col min="9229" max="9229" width="10.5703125" customWidth="1"/>
    <col min="9230" max="9231" width="13.85546875" customWidth="1"/>
    <col min="9232" max="9232" width="0" hidden="1" customWidth="1"/>
    <col min="9233" max="9233" width="10" customWidth="1"/>
    <col min="9473" max="9473" width="9.7109375" customWidth="1"/>
    <col min="9474" max="9474" width="17.85546875" customWidth="1"/>
    <col min="9475" max="9475" width="6.42578125" customWidth="1"/>
    <col min="9476" max="9476" width="24.85546875" customWidth="1"/>
    <col min="9477" max="9477" width="9.42578125" customWidth="1"/>
    <col min="9478" max="9478" width="10.5703125" customWidth="1"/>
    <col min="9479" max="9479" width="9.42578125" customWidth="1"/>
    <col min="9480" max="9480" width="9.7109375" customWidth="1"/>
    <col min="9481" max="9481" width="9.5703125" customWidth="1"/>
    <col min="9482" max="9482" width="8.7109375" customWidth="1"/>
    <col min="9483" max="9483" width="8.5703125" customWidth="1"/>
    <col min="9484" max="9484" width="9" customWidth="1"/>
    <col min="9485" max="9485" width="10.5703125" customWidth="1"/>
    <col min="9486" max="9487" width="13.85546875" customWidth="1"/>
    <col min="9488" max="9488" width="0" hidden="1" customWidth="1"/>
    <col min="9489" max="9489" width="10" customWidth="1"/>
    <col min="9729" max="9729" width="9.7109375" customWidth="1"/>
    <col min="9730" max="9730" width="17.85546875" customWidth="1"/>
    <col min="9731" max="9731" width="6.42578125" customWidth="1"/>
    <col min="9732" max="9732" width="24.85546875" customWidth="1"/>
    <col min="9733" max="9733" width="9.42578125" customWidth="1"/>
    <col min="9734" max="9734" width="10.5703125" customWidth="1"/>
    <col min="9735" max="9735" width="9.42578125" customWidth="1"/>
    <col min="9736" max="9736" width="9.7109375" customWidth="1"/>
    <col min="9737" max="9737" width="9.5703125" customWidth="1"/>
    <col min="9738" max="9738" width="8.7109375" customWidth="1"/>
    <col min="9739" max="9739" width="8.5703125" customWidth="1"/>
    <col min="9740" max="9740" width="9" customWidth="1"/>
    <col min="9741" max="9741" width="10.5703125" customWidth="1"/>
    <col min="9742" max="9743" width="13.85546875" customWidth="1"/>
    <col min="9744" max="9744" width="0" hidden="1" customWidth="1"/>
    <col min="9745" max="9745" width="10" customWidth="1"/>
    <col min="9985" max="9985" width="9.7109375" customWidth="1"/>
    <col min="9986" max="9986" width="17.85546875" customWidth="1"/>
    <col min="9987" max="9987" width="6.42578125" customWidth="1"/>
    <col min="9988" max="9988" width="24.85546875" customWidth="1"/>
    <col min="9989" max="9989" width="9.42578125" customWidth="1"/>
    <col min="9990" max="9990" width="10.5703125" customWidth="1"/>
    <col min="9991" max="9991" width="9.42578125" customWidth="1"/>
    <col min="9992" max="9992" width="9.7109375" customWidth="1"/>
    <col min="9993" max="9993" width="9.5703125" customWidth="1"/>
    <col min="9994" max="9994" width="8.7109375" customWidth="1"/>
    <col min="9995" max="9995" width="8.5703125" customWidth="1"/>
    <col min="9996" max="9996" width="9" customWidth="1"/>
    <col min="9997" max="9997" width="10.5703125" customWidth="1"/>
    <col min="9998" max="9999" width="13.85546875" customWidth="1"/>
    <col min="10000" max="10000" width="0" hidden="1" customWidth="1"/>
    <col min="10001" max="10001" width="10" customWidth="1"/>
    <col min="10241" max="10241" width="9.7109375" customWidth="1"/>
    <col min="10242" max="10242" width="17.85546875" customWidth="1"/>
    <col min="10243" max="10243" width="6.42578125" customWidth="1"/>
    <col min="10244" max="10244" width="24.85546875" customWidth="1"/>
    <col min="10245" max="10245" width="9.42578125" customWidth="1"/>
    <col min="10246" max="10246" width="10.5703125" customWidth="1"/>
    <col min="10247" max="10247" width="9.42578125" customWidth="1"/>
    <col min="10248" max="10248" width="9.7109375" customWidth="1"/>
    <col min="10249" max="10249" width="9.5703125" customWidth="1"/>
    <col min="10250" max="10250" width="8.7109375" customWidth="1"/>
    <col min="10251" max="10251" width="8.5703125" customWidth="1"/>
    <col min="10252" max="10252" width="9" customWidth="1"/>
    <col min="10253" max="10253" width="10.5703125" customWidth="1"/>
    <col min="10254" max="10255" width="13.85546875" customWidth="1"/>
    <col min="10256" max="10256" width="0" hidden="1" customWidth="1"/>
    <col min="10257" max="10257" width="10" customWidth="1"/>
    <col min="10497" max="10497" width="9.7109375" customWidth="1"/>
    <col min="10498" max="10498" width="17.85546875" customWidth="1"/>
    <col min="10499" max="10499" width="6.42578125" customWidth="1"/>
    <col min="10500" max="10500" width="24.85546875" customWidth="1"/>
    <col min="10501" max="10501" width="9.42578125" customWidth="1"/>
    <col min="10502" max="10502" width="10.5703125" customWidth="1"/>
    <col min="10503" max="10503" width="9.42578125" customWidth="1"/>
    <col min="10504" max="10504" width="9.7109375" customWidth="1"/>
    <col min="10505" max="10505" width="9.5703125" customWidth="1"/>
    <col min="10506" max="10506" width="8.7109375" customWidth="1"/>
    <col min="10507" max="10507" width="8.5703125" customWidth="1"/>
    <col min="10508" max="10508" width="9" customWidth="1"/>
    <col min="10509" max="10509" width="10.5703125" customWidth="1"/>
    <col min="10510" max="10511" width="13.85546875" customWidth="1"/>
    <col min="10512" max="10512" width="0" hidden="1" customWidth="1"/>
    <col min="10513" max="10513" width="10" customWidth="1"/>
    <col min="10753" max="10753" width="9.7109375" customWidth="1"/>
    <col min="10754" max="10754" width="17.85546875" customWidth="1"/>
    <col min="10755" max="10755" width="6.42578125" customWidth="1"/>
    <col min="10756" max="10756" width="24.85546875" customWidth="1"/>
    <col min="10757" max="10757" width="9.42578125" customWidth="1"/>
    <col min="10758" max="10758" width="10.5703125" customWidth="1"/>
    <col min="10759" max="10759" width="9.42578125" customWidth="1"/>
    <col min="10760" max="10760" width="9.7109375" customWidth="1"/>
    <col min="10761" max="10761" width="9.5703125" customWidth="1"/>
    <col min="10762" max="10762" width="8.7109375" customWidth="1"/>
    <col min="10763" max="10763" width="8.5703125" customWidth="1"/>
    <col min="10764" max="10764" width="9" customWidth="1"/>
    <col min="10765" max="10765" width="10.5703125" customWidth="1"/>
    <col min="10766" max="10767" width="13.85546875" customWidth="1"/>
    <col min="10768" max="10768" width="0" hidden="1" customWidth="1"/>
    <col min="10769" max="10769" width="10" customWidth="1"/>
    <col min="11009" max="11009" width="9.7109375" customWidth="1"/>
    <col min="11010" max="11010" width="17.85546875" customWidth="1"/>
    <col min="11011" max="11011" width="6.42578125" customWidth="1"/>
    <col min="11012" max="11012" width="24.85546875" customWidth="1"/>
    <col min="11013" max="11013" width="9.42578125" customWidth="1"/>
    <col min="11014" max="11014" width="10.5703125" customWidth="1"/>
    <col min="11015" max="11015" width="9.42578125" customWidth="1"/>
    <col min="11016" max="11016" width="9.7109375" customWidth="1"/>
    <col min="11017" max="11017" width="9.5703125" customWidth="1"/>
    <col min="11018" max="11018" width="8.7109375" customWidth="1"/>
    <col min="11019" max="11019" width="8.5703125" customWidth="1"/>
    <col min="11020" max="11020" width="9" customWidth="1"/>
    <col min="11021" max="11021" width="10.5703125" customWidth="1"/>
    <col min="11022" max="11023" width="13.85546875" customWidth="1"/>
    <col min="11024" max="11024" width="0" hidden="1" customWidth="1"/>
    <col min="11025" max="11025" width="10" customWidth="1"/>
    <col min="11265" max="11265" width="9.7109375" customWidth="1"/>
    <col min="11266" max="11266" width="17.85546875" customWidth="1"/>
    <col min="11267" max="11267" width="6.42578125" customWidth="1"/>
    <col min="11268" max="11268" width="24.85546875" customWidth="1"/>
    <col min="11269" max="11269" width="9.42578125" customWidth="1"/>
    <col min="11270" max="11270" width="10.5703125" customWidth="1"/>
    <col min="11271" max="11271" width="9.42578125" customWidth="1"/>
    <col min="11272" max="11272" width="9.7109375" customWidth="1"/>
    <col min="11273" max="11273" width="9.5703125" customWidth="1"/>
    <col min="11274" max="11274" width="8.7109375" customWidth="1"/>
    <col min="11275" max="11275" width="8.5703125" customWidth="1"/>
    <col min="11276" max="11276" width="9" customWidth="1"/>
    <col min="11277" max="11277" width="10.5703125" customWidth="1"/>
    <col min="11278" max="11279" width="13.85546875" customWidth="1"/>
    <col min="11280" max="11280" width="0" hidden="1" customWidth="1"/>
    <col min="11281" max="11281" width="10" customWidth="1"/>
    <col min="11521" max="11521" width="9.7109375" customWidth="1"/>
    <col min="11522" max="11522" width="17.85546875" customWidth="1"/>
    <col min="11523" max="11523" width="6.42578125" customWidth="1"/>
    <col min="11524" max="11524" width="24.85546875" customWidth="1"/>
    <col min="11525" max="11525" width="9.42578125" customWidth="1"/>
    <col min="11526" max="11526" width="10.5703125" customWidth="1"/>
    <col min="11527" max="11527" width="9.42578125" customWidth="1"/>
    <col min="11528" max="11528" width="9.7109375" customWidth="1"/>
    <col min="11529" max="11529" width="9.5703125" customWidth="1"/>
    <col min="11530" max="11530" width="8.7109375" customWidth="1"/>
    <col min="11531" max="11531" width="8.5703125" customWidth="1"/>
    <col min="11532" max="11532" width="9" customWidth="1"/>
    <col min="11533" max="11533" width="10.5703125" customWidth="1"/>
    <col min="11534" max="11535" width="13.85546875" customWidth="1"/>
    <col min="11536" max="11536" width="0" hidden="1" customWidth="1"/>
    <col min="11537" max="11537" width="10" customWidth="1"/>
    <col min="11777" max="11777" width="9.7109375" customWidth="1"/>
    <col min="11778" max="11778" width="17.85546875" customWidth="1"/>
    <col min="11779" max="11779" width="6.42578125" customWidth="1"/>
    <col min="11780" max="11780" width="24.85546875" customWidth="1"/>
    <col min="11781" max="11781" width="9.42578125" customWidth="1"/>
    <col min="11782" max="11782" width="10.5703125" customWidth="1"/>
    <col min="11783" max="11783" width="9.42578125" customWidth="1"/>
    <col min="11784" max="11784" width="9.7109375" customWidth="1"/>
    <col min="11785" max="11785" width="9.5703125" customWidth="1"/>
    <col min="11786" max="11786" width="8.7109375" customWidth="1"/>
    <col min="11787" max="11787" width="8.5703125" customWidth="1"/>
    <col min="11788" max="11788" width="9" customWidth="1"/>
    <col min="11789" max="11789" width="10.5703125" customWidth="1"/>
    <col min="11790" max="11791" width="13.85546875" customWidth="1"/>
    <col min="11792" max="11792" width="0" hidden="1" customWidth="1"/>
    <col min="11793" max="11793" width="10" customWidth="1"/>
    <col min="12033" max="12033" width="9.7109375" customWidth="1"/>
    <col min="12034" max="12034" width="17.85546875" customWidth="1"/>
    <col min="12035" max="12035" width="6.42578125" customWidth="1"/>
    <col min="12036" max="12036" width="24.85546875" customWidth="1"/>
    <col min="12037" max="12037" width="9.42578125" customWidth="1"/>
    <col min="12038" max="12038" width="10.5703125" customWidth="1"/>
    <col min="12039" max="12039" width="9.42578125" customWidth="1"/>
    <col min="12040" max="12040" width="9.7109375" customWidth="1"/>
    <col min="12041" max="12041" width="9.5703125" customWidth="1"/>
    <col min="12042" max="12042" width="8.7109375" customWidth="1"/>
    <col min="12043" max="12043" width="8.5703125" customWidth="1"/>
    <col min="12044" max="12044" width="9" customWidth="1"/>
    <col min="12045" max="12045" width="10.5703125" customWidth="1"/>
    <col min="12046" max="12047" width="13.85546875" customWidth="1"/>
    <col min="12048" max="12048" width="0" hidden="1" customWidth="1"/>
    <col min="12049" max="12049" width="10" customWidth="1"/>
    <col min="12289" max="12289" width="9.7109375" customWidth="1"/>
    <col min="12290" max="12290" width="17.85546875" customWidth="1"/>
    <col min="12291" max="12291" width="6.42578125" customWidth="1"/>
    <col min="12292" max="12292" width="24.85546875" customWidth="1"/>
    <col min="12293" max="12293" width="9.42578125" customWidth="1"/>
    <col min="12294" max="12294" width="10.5703125" customWidth="1"/>
    <col min="12295" max="12295" width="9.42578125" customWidth="1"/>
    <col min="12296" max="12296" width="9.7109375" customWidth="1"/>
    <col min="12297" max="12297" width="9.5703125" customWidth="1"/>
    <col min="12298" max="12298" width="8.7109375" customWidth="1"/>
    <col min="12299" max="12299" width="8.5703125" customWidth="1"/>
    <col min="12300" max="12300" width="9" customWidth="1"/>
    <col min="12301" max="12301" width="10.5703125" customWidth="1"/>
    <col min="12302" max="12303" width="13.85546875" customWidth="1"/>
    <col min="12304" max="12304" width="0" hidden="1" customWidth="1"/>
    <col min="12305" max="12305" width="10" customWidth="1"/>
    <col min="12545" max="12545" width="9.7109375" customWidth="1"/>
    <col min="12546" max="12546" width="17.85546875" customWidth="1"/>
    <col min="12547" max="12547" width="6.42578125" customWidth="1"/>
    <col min="12548" max="12548" width="24.85546875" customWidth="1"/>
    <col min="12549" max="12549" width="9.42578125" customWidth="1"/>
    <col min="12550" max="12550" width="10.5703125" customWidth="1"/>
    <col min="12551" max="12551" width="9.42578125" customWidth="1"/>
    <col min="12552" max="12552" width="9.7109375" customWidth="1"/>
    <col min="12553" max="12553" width="9.5703125" customWidth="1"/>
    <col min="12554" max="12554" width="8.7109375" customWidth="1"/>
    <col min="12555" max="12555" width="8.5703125" customWidth="1"/>
    <col min="12556" max="12556" width="9" customWidth="1"/>
    <col min="12557" max="12557" width="10.5703125" customWidth="1"/>
    <col min="12558" max="12559" width="13.85546875" customWidth="1"/>
    <col min="12560" max="12560" width="0" hidden="1" customWidth="1"/>
    <col min="12561" max="12561" width="10" customWidth="1"/>
    <col min="12801" max="12801" width="9.7109375" customWidth="1"/>
    <col min="12802" max="12802" width="17.85546875" customWidth="1"/>
    <col min="12803" max="12803" width="6.42578125" customWidth="1"/>
    <col min="12804" max="12804" width="24.85546875" customWidth="1"/>
    <col min="12805" max="12805" width="9.42578125" customWidth="1"/>
    <col min="12806" max="12806" width="10.5703125" customWidth="1"/>
    <col min="12807" max="12807" width="9.42578125" customWidth="1"/>
    <col min="12808" max="12808" width="9.7109375" customWidth="1"/>
    <col min="12809" max="12809" width="9.5703125" customWidth="1"/>
    <col min="12810" max="12810" width="8.7109375" customWidth="1"/>
    <col min="12811" max="12811" width="8.5703125" customWidth="1"/>
    <col min="12812" max="12812" width="9" customWidth="1"/>
    <col min="12813" max="12813" width="10.5703125" customWidth="1"/>
    <col min="12814" max="12815" width="13.85546875" customWidth="1"/>
    <col min="12816" max="12816" width="0" hidden="1" customWidth="1"/>
    <col min="12817" max="12817" width="10" customWidth="1"/>
    <col min="13057" max="13057" width="9.7109375" customWidth="1"/>
    <col min="13058" max="13058" width="17.85546875" customWidth="1"/>
    <col min="13059" max="13059" width="6.42578125" customWidth="1"/>
    <col min="13060" max="13060" width="24.85546875" customWidth="1"/>
    <col min="13061" max="13061" width="9.42578125" customWidth="1"/>
    <col min="13062" max="13062" width="10.5703125" customWidth="1"/>
    <col min="13063" max="13063" width="9.42578125" customWidth="1"/>
    <col min="13064" max="13064" width="9.7109375" customWidth="1"/>
    <col min="13065" max="13065" width="9.5703125" customWidth="1"/>
    <col min="13066" max="13066" width="8.7109375" customWidth="1"/>
    <col min="13067" max="13067" width="8.5703125" customWidth="1"/>
    <col min="13068" max="13068" width="9" customWidth="1"/>
    <col min="13069" max="13069" width="10.5703125" customWidth="1"/>
    <col min="13070" max="13071" width="13.85546875" customWidth="1"/>
    <col min="13072" max="13072" width="0" hidden="1" customWidth="1"/>
    <col min="13073" max="13073" width="10" customWidth="1"/>
    <col min="13313" max="13313" width="9.7109375" customWidth="1"/>
    <col min="13314" max="13314" width="17.85546875" customWidth="1"/>
    <col min="13315" max="13315" width="6.42578125" customWidth="1"/>
    <col min="13316" max="13316" width="24.85546875" customWidth="1"/>
    <col min="13317" max="13317" width="9.42578125" customWidth="1"/>
    <col min="13318" max="13318" width="10.5703125" customWidth="1"/>
    <col min="13319" max="13319" width="9.42578125" customWidth="1"/>
    <col min="13320" max="13320" width="9.7109375" customWidth="1"/>
    <col min="13321" max="13321" width="9.5703125" customWidth="1"/>
    <col min="13322" max="13322" width="8.7109375" customWidth="1"/>
    <col min="13323" max="13323" width="8.5703125" customWidth="1"/>
    <col min="13324" max="13324" width="9" customWidth="1"/>
    <col min="13325" max="13325" width="10.5703125" customWidth="1"/>
    <col min="13326" max="13327" width="13.85546875" customWidth="1"/>
    <col min="13328" max="13328" width="0" hidden="1" customWidth="1"/>
    <col min="13329" max="13329" width="10" customWidth="1"/>
    <col min="13569" max="13569" width="9.7109375" customWidth="1"/>
    <col min="13570" max="13570" width="17.85546875" customWidth="1"/>
    <col min="13571" max="13571" width="6.42578125" customWidth="1"/>
    <col min="13572" max="13572" width="24.85546875" customWidth="1"/>
    <col min="13573" max="13573" width="9.42578125" customWidth="1"/>
    <col min="13574" max="13574" width="10.5703125" customWidth="1"/>
    <col min="13575" max="13575" width="9.42578125" customWidth="1"/>
    <col min="13576" max="13576" width="9.7109375" customWidth="1"/>
    <col min="13577" max="13577" width="9.5703125" customWidth="1"/>
    <col min="13578" max="13578" width="8.7109375" customWidth="1"/>
    <col min="13579" max="13579" width="8.5703125" customWidth="1"/>
    <col min="13580" max="13580" width="9" customWidth="1"/>
    <col min="13581" max="13581" width="10.5703125" customWidth="1"/>
    <col min="13582" max="13583" width="13.85546875" customWidth="1"/>
    <col min="13584" max="13584" width="0" hidden="1" customWidth="1"/>
    <col min="13585" max="13585" width="10" customWidth="1"/>
    <col min="13825" max="13825" width="9.7109375" customWidth="1"/>
    <col min="13826" max="13826" width="17.85546875" customWidth="1"/>
    <col min="13827" max="13827" width="6.42578125" customWidth="1"/>
    <col min="13828" max="13828" width="24.85546875" customWidth="1"/>
    <col min="13829" max="13829" width="9.42578125" customWidth="1"/>
    <col min="13830" max="13830" width="10.5703125" customWidth="1"/>
    <col min="13831" max="13831" width="9.42578125" customWidth="1"/>
    <col min="13832" max="13832" width="9.7109375" customWidth="1"/>
    <col min="13833" max="13833" width="9.5703125" customWidth="1"/>
    <col min="13834" max="13834" width="8.7109375" customWidth="1"/>
    <col min="13835" max="13835" width="8.5703125" customWidth="1"/>
    <col min="13836" max="13836" width="9" customWidth="1"/>
    <col min="13837" max="13837" width="10.5703125" customWidth="1"/>
    <col min="13838" max="13839" width="13.85546875" customWidth="1"/>
    <col min="13840" max="13840" width="0" hidden="1" customWidth="1"/>
    <col min="13841" max="13841" width="10" customWidth="1"/>
    <col min="14081" max="14081" width="9.7109375" customWidth="1"/>
    <col min="14082" max="14082" width="17.85546875" customWidth="1"/>
    <col min="14083" max="14083" width="6.42578125" customWidth="1"/>
    <col min="14084" max="14084" width="24.85546875" customWidth="1"/>
    <col min="14085" max="14085" width="9.42578125" customWidth="1"/>
    <col min="14086" max="14086" width="10.5703125" customWidth="1"/>
    <col min="14087" max="14087" width="9.42578125" customWidth="1"/>
    <col min="14088" max="14088" width="9.7109375" customWidth="1"/>
    <col min="14089" max="14089" width="9.5703125" customWidth="1"/>
    <col min="14090" max="14090" width="8.7109375" customWidth="1"/>
    <col min="14091" max="14091" width="8.5703125" customWidth="1"/>
    <col min="14092" max="14092" width="9" customWidth="1"/>
    <col min="14093" max="14093" width="10.5703125" customWidth="1"/>
    <col min="14094" max="14095" width="13.85546875" customWidth="1"/>
    <col min="14096" max="14096" width="0" hidden="1" customWidth="1"/>
    <col min="14097" max="14097" width="10" customWidth="1"/>
    <col min="14337" max="14337" width="9.7109375" customWidth="1"/>
    <col min="14338" max="14338" width="17.85546875" customWidth="1"/>
    <col min="14339" max="14339" width="6.42578125" customWidth="1"/>
    <col min="14340" max="14340" width="24.85546875" customWidth="1"/>
    <col min="14341" max="14341" width="9.42578125" customWidth="1"/>
    <col min="14342" max="14342" width="10.5703125" customWidth="1"/>
    <col min="14343" max="14343" width="9.42578125" customWidth="1"/>
    <col min="14344" max="14344" width="9.7109375" customWidth="1"/>
    <col min="14345" max="14345" width="9.5703125" customWidth="1"/>
    <col min="14346" max="14346" width="8.7109375" customWidth="1"/>
    <col min="14347" max="14347" width="8.5703125" customWidth="1"/>
    <col min="14348" max="14348" width="9" customWidth="1"/>
    <col min="14349" max="14349" width="10.5703125" customWidth="1"/>
    <col min="14350" max="14351" width="13.85546875" customWidth="1"/>
    <col min="14352" max="14352" width="0" hidden="1" customWidth="1"/>
    <col min="14353" max="14353" width="10" customWidth="1"/>
    <col min="14593" max="14593" width="9.7109375" customWidth="1"/>
    <col min="14594" max="14594" width="17.85546875" customWidth="1"/>
    <col min="14595" max="14595" width="6.42578125" customWidth="1"/>
    <col min="14596" max="14596" width="24.85546875" customWidth="1"/>
    <col min="14597" max="14597" width="9.42578125" customWidth="1"/>
    <col min="14598" max="14598" width="10.5703125" customWidth="1"/>
    <col min="14599" max="14599" width="9.42578125" customWidth="1"/>
    <col min="14600" max="14600" width="9.7109375" customWidth="1"/>
    <col min="14601" max="14601" width="9.5703125" customWidth="1"/>
    <col min="14602" max="14602" width="8.7109375" customWidth="1"/>
    <col min="14603" max="14603" width="8.5703125" customWidth="1"/>
    <col min="14604" max="14604" width="9" customWidth="1"/>
    <col min="14605" max="14605" width="10.5703125" customWidth="1"/>
    <col min="14606" max="14607" width="13.85546875" customWidth="1"/>
    <col min="14608" max="14608" width="0" hidden="1" customWidth="1"/>
    <col min="14609" max="14609" width="10" customWidth="1"/>
    <col min="14849" max="14849" width="9.7109375" customWidth="1"/>
    <col min="14850" max="14850" width="17.85546875" customWidth="1"/>
    <col min="14851" max="14851" width="6.42578125" customWidth="1"/>
    <col min="14852" max="14852" width="24.85546875" customWidth="1"/>
    <col min="14853" max="14853" width="9.42578125" customWidth="1"/>
    <col min="14854" max="14854" width="10.5703125" customWidth="1"/>
    <col min="14855" max="14855" width="9.42578125" customWidth="1"/>
    <col min="14856" max="14856" width="9.7109375" customWidth="1"/>
    <col min="14857" max="14857" width="9.5703125" customWidth="1"/>
    <col min="14858" max="14858" width="8.7109375" customWidth="1"/>
    <col min="14859" max="14859" width="8.5703125" customWidth="1"/>
    <col min="14860" max="14860" width="9" customWidth="1"/>
    <col min="14861" max="14861" width="10.5703125" customWidth="1"/>
    <col min="14862" max="14863" width="13.85546875" customWidth="1"/>
    <col min="14864" max="14864" width="0" hidden="1" customWidth="1"/>
    <col min="14865" max="14865" width="10" customWidth="1"/>
    <col min="15105" max="15105" width="9.7109375" customWidth="1"/>
    <col min="15106" max="15106" width="17.85546875" customWidth="1"/>
    <col min="15107" max="15107" width="6.42578125" customWidth="1"/>
    <col min="15108" max="15108" width="24.85546875" customWidth="1"/>
    <col min="15109" max="15109" width="9.42578125" customWidth="1"/>
    <col min="15110" max="15110" width="10.5703125" customWidth="1"/>
    <col min="15111" max="15111" width="9.42578125" customWidth="1"/>
    <col min="15112" max="15112" width="9.7109375" customWidth="1"/>
    <col min="15113" max="15113" width="9.5703125" customWidth="1"/>
    <col min="15114" max="15114" width="8.7109375" customWidth="1"/>
    <col min="15115" max="15115" width="8.5703125" customWidth="1"/>
    <col min="15116" max="15116" width="9" customWidth="1"/>
    <col min="15117" max="15117" width="10.5703125" customWidth="1"/>
    <col min="15118" max="15119" width="13.85546875" customWidth="1"/>
    <col min="15120" max="15120" width="0" hidden="1" customWidth="1"/>
    <col min="15121" max="15121" width="10" customWidth="1"/>
    <col min="15361" max="15361" width="9.7109375" customWidth="1"/>
    <col min="15362" max="15362" width="17.85546875" customWidth="1"/>
    <col min="15363" max="15363" width="6.42578125" customWidth="1"/>
    <col min="15364" max="15364" width="24.85546875" customWidth="1"/>
    <col min="15365" max="15365" width="9.42578125" customWidth="1"/>
    <col min="15366" max="15366" width="10.5703125" customWidth="1"/>
    <col min="15367" max="15367" width="9.42578125" customWidth="1"/>
    <col min="15368" max="15368" width="9.7109375" customWidth="1"/>
    <col min="15369" max="15369" width="9.5703125" customWidth="1"/>
    <col min="15370" max="15370" width="8.7109375" customWidth="1"/>
    <col min="15371" max="15371" width="8.5703125" customWidth="1"/>
    <col min="15372" max="15372" width="9" customWidth="1"/>
    <col min="15373" max="15373" width="10.5703125" customWidth="1"/>
    <col min="15374" max="15375" width="13.85546875" customWidth="1"/>
    <col min="15376" max="15376" width="0" hidden="1" customWidth="1"/>
    <col min="15377" max="15377" width="10" customWidth="1"/>
    <col min="15617" max="15617" width="9.7109375" customWidth="1"/>
    <col min="15618" max="15618" width="17.85546875" customWidth="1"/>
    <col min="15619" max="15619" width="6.42578125" customWidth="1"/>
    <col min="15620" max="15620" width="24.85546875" customWidth="1"/>
    <col min="15621" max="15621" width="9.42578125" customWidth="1"/>
    <col min="15622" max="15622" width="10.5703125" customWidth="1"/>
    <col min="15623" max="15623" width="9.42578125" customWidth="1"/>
    <col min="15624" max="15624" width="9.7109375" customWidth="1"/>
    <col min="15625" max="15625" width="9.5703125" customWidth="1"/>
    <col min="15626" max="15626" width="8.7109375" customWidth="1"/>
    <col min="15627" max="15627" width="8.5703125" customWidth="1"/>
    <col min="15628" max="15628" width="9" customWidth="1"/>
    <col min="15629" max="15629" width="10.5703125" customWidth="1"/>
    <col min="15630" max="15631" width="13.85546875" customWidth="1"/>
    <col min="15632" max="15632" width="0" hidden="1" customWidth="1"/>
    <col min="15633" max="15633" width="10" customWidth="1"/>
    <col min="15873" max="15873" width="9.7109375" customWidth="1"/>
    <col min="15874" max="15874" width="17.85546875" customWidth="1"/>
    <col min="15875" max="15875" width="6.42578125" customWidth="1"/>
    <col min="15876" max="15876" width="24.85546875" customWidth="1"/>
    <col min="15877" max="15877" width="9.42578125" customWidth="1"/>
    <col min="15878" max="15878" width="10.5703125" customWidth="1"/>
    <col min="15879" max="15879" width="9.42578125" customWidth="1"/>
    <col min="15880" max="15880" width="9.7109375" customWidth="1"/>
    <col min="15881" max="15881" width="9.5703125" customWidth="1"/>
    <col min="15882" max="15882" width="8.7109375" customWidth="1"/>
    <col min="15883" max="15883" width="8.5703125" customWidth="1"/>
    <col min="15884" max="15884" width="9" customWidth="1"/>
    <col min="15885" max="15885" width="10.5703125" customWidth="1"/>
    <col min="15886" max="15887" width="13.85546875" customWidth="1"/>
    <col min="15888" max="15888" width="0" hidden="1" customWidth="1"/>
    <col min="15889" max="15889" width="10" customWidth="1"/>
    <col min="16129" max="16129" width="9.7109375" customWidth="1"/>
    <col min="16130" max="16130" width="17.85546875" customWidth="1"/>
    <col min="16131" max="16131" width="6.42578125" customWidth="1"/>
    <col min="16132" max="16132" width="24.85546875" customWidth="1"/>
    <col min="16133" max="16133" width="9.42578125" customWidth="1"/>
    <col min="16134" max="16134" width="10.5703125" customWidth="1"/>
    <col min="16135" max="16135" width="9.42578125" customWidth="1"/>
    <col min="16136" max="16136" width="9.7109375" customWidth="1"/>
    <col min="16137" max="16137" width="9.5703125" customWidth="1"/>
    <col min="16138" max="16138" width="8.7109375" customWidth="1"/>
    <col min="16139" max="16139" width="8.5703125" customWidth="1"/>
    <col min="16140" max="16140" width="9" customWidth="1"/>
    <col min="16141" max="16141" width="10.5703125" customWidth="1"/>
    <col min="16142" max="16143" width="13.85546875" customWidth="1"/>
    <col min="16144" max="16144" width="0" hidden="1" customWidth="1"/>
    <col min="16145" max="16145" width="10" customWidth="1"/>
  </cols>
  <sheetData>
    <row r="1" spans="1:17" x14ac:dyDescent="0.25">
      <c r="A1" s="1" t="s">
        <v>0</v>
      </c>
      <c r="B1" s="1"/>
      <c r="C1" s="1"/>
    </row>
    <row r="2" spans="1:17" x14ac:dyDescent="0.25">
      <c r="A2" s="1" t="s">
        <v>2</v>
      </c>
      <c r="B2" s="1"/>
      <c r="C2" s="1"/>
    </row>
    <row r="3" spans="1:17" x14ac:dyDescent="0.25">
      <c r="A3" s="1" t="s">
        <v>1</v>
      </c>
      <c r="B3" s="1"/>
      <c r="C3" s="1"/>
    </row>
    <row r="4" spans="1:17" ht="18" x14ac:dyDescent="0.25">
      <c r="A4" s="540" t="s">
        <v>319</v>
      </c>
      <c r="B4" s="540"/>
      <c r="C4" s="540"/>
      <c r="D4" s="540"/>
      <c r="E4" s="540"/>
      <c r="F4" s="540"/>
      <c r="G4" s="540"/>
      <c r="H4" s="540"/>
      <c r="I4" s="540"/>
      <c r="J4" s="540"/>
      <c r="K4" s="540"/>
      <c r="L4" s="540"/>
      <c r="M4" s="540"/>
      <c r="N4" s="540"/>
      <c r="O4" s="540"/>
    </row>
    <row r="5" spans="1:17" ht="18.75" x14ac:dyDescent="0.3">
      <c r="A5" s="5"/>
      <c r="B5" s="5"/>
      <c r="C5" s="5"/>
      <c r="D5" s="5"/>
      <c r="E5" s="5"/>
      <c r="F5" s="5"/>
    </row>
    <row r="6" spans="1:17" ht="18.75" x14ac:dyDescent="0.3">
      <c r="A6" s="380" t="s">
        <v>320</v>
      </c>
      <c r="B6" s="380"/>
      <c r="C6" s="380"/>
      <c r="D6" s="380"/>
      <c r="E6" s="380"/>
      <c r="F6" s="380"/>
      <c r="G6" s="380"/>
      <c r="H6" s="380"/>
      <c r="I6" s="380"/>
      <c r="J6" s="380"/>
      <c r="K6" s="380"/>
      <c r="L6" s="380"/>
      <c r="M6" s="380"/>
      <c r="N6" s="380"/>
    </row>
    <row r="7" spans="1:17" x14ac:dyDescent="0.25">
      <c r="A7" s="541" t="s">
        <v>3</v>
      </c>
      <c r="B7" s="541"/>
      <c r="C7" s="541"/>
      <c r="D7" s="541"/>
      <c r="E7" s="541"/>
      <c r="F7" s="541"/>
      <c r="G7" s="541"/>
      <c r="H7" s="541"/>
      <c r="I7" s="541"/>
      <c r="J7" s="541"/>
      <c r="K7" s="541"/>
      <c r="L7" s="541"/>
      <c r="M7" s="541"/>
      <c r="N7" s="541"/>
    </row>
    <row r="9" spans="1:17" x14ac:dyDescent="0.25">
      <c r="A9" s="542" t="s">
        <v>321</v>
      </c>
      <c r="B9" s="542"/>
      <c r="C9" s="542"/>
      <c r="D9" s="543"/>
      <c r="E9" s="542" t="s">
        <v>5</v>
      </c>
      <c r="F9" s="544" t="s">
        <v>322</v>
      </c>
      <c r="G9" s="543"/>
      <c r="H9" s="543"/>
    </row>
    <row r="10" spans="1:17" x14ac:dyDescent="0.25">
      <c r="A10" s="542"/>
      <c r="B10" s="542"/>
      <c r="C10" s="542"/>
      <c r="D10" s="543"/>
      <c r="E10" s="542"/>
      <c r="F10" s="4"/>
      <c r="G10" s="543"/>
      <c r="H10" s="543"/>
    </row>
    <row r="11" spans="1:17" x14ac:dyDescent="0.25">
      <c r="A11" s="542" t="s">
        <v>10</v>
      </c>
      <c r="B11" s="542"/>
      <c r="C11" s="542"/>
      <c r="D11" s="543"/>
      <c r="E11" s="542" t="s">
        <v>5</v>
      </c>
      <c r="F11" s="545"/>
      <c r="G11" s="546"/>
      <c r="H11" s="546"/>
      <c r="I11" s="8"/>
      <c r="J11" s="8"/>
      <c r="K11" s="8"/>
      <c r="L11" s="8"/>
      <c r="M11" s="8"/>
      <c r="N11" s="547" t="s">
        <v>323</v>
      </c>
      <c r="O11" s="547"/>
    </row>
    <row r="12" spans="1:17" x14ac:dyDescent="0.25">
      <c r="A12" s="542" t="s">
        <v>324</v>
      </c>
      <c r="B12" s="542"/>
      <c r="C12" s="542"/>
      <c r="D12" s="543"/>
      <c r="E12" s="542" t="s">
        <v>5</v>
      </c>
      <c r="F12" s="548"/>
      <c r="G12" s="549"/>
      <c r="H12" s="549"/>
      <c r="I12" s="550"/>
      <c r="J12" s="550"/>
      <c r="K12" s="550"/>
      <c r="L12" s="550"/>
      <c r="M12" s="8"/>
      <c r="N12" s="547"/>
      <c r="O12" s="547"/>
      <c r="P12" s="551"/>
      <c r="Q12" s="551"/>
    </row>
    <row r="13" spans="1:17" x14ac:dyDescent="0.25">
      <c r="A13" s="542" t="s">
        <v>325</v>
      </c>
      <c r="B13" s="542"/>
      <c r="C13" s="542"/>
      <c r="D13" s="543"/>
      <c r="E13" s="542" t="s">
        <v>5</v>
      </c>
      <c r="F13" s="552"/>
      <c r="G13" s="553"/>
      <c r="H13" s="553"/>
      <c r="I13" s="554"/>
      <c r="J13" s="554"/>
      <c r="K13" s="555"/>
      <c r="L13" s="554"/>
      <c r="M13" s="556"/>
      <c r="N13" s="557" t="s">
        <v>326</v>
      </c>
      <c r="O13" s="558"/>
      <c r="P13" s="551"/>
      <c r="Q13" s="551"/>
    </row>
    <row r="14" spans="1:17" x14ac:dyDescent="0.25">
      <c r="A14" s="559"/>
      <c r="B14" s="559"/>
      <c r="C14" s="559"/>
      <c r="D14" s="3"/>
      <c r="E14" s="559"/>
      <c r="F14" s="560"/>
      <c r="G14" s="8"/>
      <c r="H14" s="8"/>
      <c r="I14" s="8"/>
      <c r="K14" s="556"/>
      <c r="L14" s="8"/>
      <c r="M14" s="556"/>
      <c r="N14" s="561" t="s">
        <v>316</v>
      </c>
      <c r="O14" s="34"/>
    </row>
    <row r="16" spans="1:17" x14ac:dyDescent="0.25">
      <c r="A16" s="562" t="s">
        <v>327</v>
      </c>
      <c r="B16" s="563" t="s">
        <v>19</v>
      </c>
      <c r="C16" s="563" t="s">
        <v>11</v>
      </c>
      <c r="D16" s="562" t="s">
        <v>328</v>
      </c>
      <c r="E16" s="564" t="s">
        <v>13</v>
      </c>
      <c r="F16" s="565" t="s">
        <v>329</v>
      </c>
      <c r="G16" s="565"/>
      <c r="H16" s="566"/>
      <c r="I16" s="565" t="s">
        <v>330</v>
      </c>
      <c r="J16" s="565"/>
      <c r="K16" s="565"/>
      <c r="L16" s="565"/>
      <c r="M16" s="565"/>
      <c r="N16" s="565"/>
      <c r="O16" s="567" t="s">
        <v>18</v>
      </c>
    </row>
    <row r="17" spans="1:17" x14ac:dyDescent="0.25">
      <c r="A17" s="562"/>
      <c r="B17" s="568"/>
      <c r="C17" s="568"/>
      <c r="D17" s="562"/>
      <c r="E17" s="564"/>
      <c r="F17" s="566" t="s">
        <v>331</v>
      </c>
      <c r="G17" s="569"/>
      <c r="H17" s="570"/>
      <c r="I17" s="566" t="s">
        <v>331</v>
      </c>
      <c r="J17" s="569"/>
      <c r="K17" s="569"/>
      <c r="L17" s="570"/>
      <c r="M17" s="571" t="s">
        <v>332</v>
      </c>
      <c r="N17" s="572" t="s">
        <v>333</v>
      </c>
      <c r="O17" s="567"/>
    </row>
    <row r="18" spans="1:17" ht="30" x14ac:dyDescent="0.25">
      <c r="A18" s="562"/>
      <c r="B18" s="573"/>
      <c r="C18" s="568"/>
      <c r="D18" s="562"/>
      <c r="E18" s="564"/>
      <c r="F18" s="574" t="s">
        <v>308</v>
      </c>
      <c r="G18" s="574" t="s">
        <v>314</v>
      </c>
      <c r="H18" s="575" t="s">
        <v>334</v>
      </c>
      <c r="I18" s="574" t="s">
        <v>308</v>
      </c>
      <c r="J18" s="574" t="s">
        <v>314</v>
      </c>
      <c r="K18" s="575" t="s">
        <v>294</v>
      </c>
      <c r="L18" s="575" t="s">
        <v>335</v>
      </c>
      <c r="M18" s="571"/>
      <c r="N18" s="572"/>
      <c r="O18" s="567"/>
    </row>
    <row r="19" spans="1:17" x14ac:dyDescent="0.25">
      <c r="A19" s="576"/>
      <c r="B19" s="577"/>
      <c r="C19" s="578"/>
      <c r="D19" s="147"/>
      <c r="E19" s="579"/>
      <c r="F19" s="580">
        <v>0</v>
      </c>
      <c r="G19" s="580">
        <v>0</v>
      </c>
      <c r="H19" s="580">
        <f>SUM(F19:G22)</f>
        <v>0</v>
      </c>
      <c r="I19" s="580">
        <v>0</v>
      </c>
      <c r="J19" s="580">
        <v>0</v>
      </c>
      <c r="K19" s="580">
        <f>SUM(I19:J22)</f>
        <v>0</v>
      </c>
      <c r="L19" s="580" t="e">
        <f>ROUND(((K19/H19)*100),0)</f>
        <v>#DIV/0!</v>
      </c>
      <c r="M19" s="581"/>
      <c r="N19" s="581"/>
      <c r="O19" s="580" t="e">
        <f>IF(L19&lt;=84,"DEFICIENTE",IF(L19&lt;=89,"REGULAR",IF(L19&lt;=94,"BUENO","MUYBUENO")))</f>
        <v>#DIV/0!</v>
      </c>
    </row>
    <row r="20" spans="1:17" x14ac:dyDescent="0.25">
      <c r="A20" s="582"/>
      <c r="B20" s="583"/>
      <c r="C20" s="578"/>
      <c r="D20" s="147"/>
      <c r="E20" s="579"/>
      <c r="F20" s="584"/>
      <c r="G20" s="584"/>
      <c r="H20" s="584"/>
      <c r="I20" s="584"/>
      <c r="J20" s="584"/>
      <c r="K20" s="584"/>
      <c r="L20" s="584"/>
      <c r="M20" s="585"/>
      <c r="N20" s="585"/>
      <c r="O20" s="584"/>
    </row>
    <row r="21" spans="1:17" x14ac:dyDescent="0.25">
      <c r="A21" s="582"/>
      <c r="B21" s="583"/>
      <c r="C21" s="578"/>
      <c r="D21" s="147"/>
      <c r="E21" s="579"/>
      <c r="F21" s="584"/>
      <c r="G21" s="584"/>
      <c r="H21" s="584"/>
      <c r="I21" s="584"/>
      <c r="J21" s="584"/>
      <c r="K21" s="584"/>
      <c r="L21" s="584"/>
      <c r="M21" s="585"/>
      <c r="N21" s="585"/>
      <c r="O21" s="584"/>
    </row>
    <row r="22" spans="1:17" x14ac:dyDescent="0.25">
      <c r="A22" s="586"/>
      <c r="B22" s="587"/>
      <c r="C22" s="578"/>
      <c r="D22" s="147"/>
      <c r="E22" s="579"/>
      <c r="F22" s="588"/>
      <c r="G22" s="588"/>
      <c r="H22" s="588"/>
      <c r="I22" s="588"/>
      <c r="J22" s="588"/>
      <c r="K22" s="588"/>
      <c r="L22" s="588"/>
      <c r="M22" s="589"/>
      <c r="N22" s="589"/>
      <c r="O22" s="588"/>
      <c r="Q22" s="590"/>
    </row>
    <row r="23" spans="1:17" hidden="1" x14ac:dyDescent="0.25">
      <c r="A23" s="591"/>
      <c r="B23" s="592"/>
      <c r="C23" s="270"/>
      <c r="D23" s="270"/>
      <c r="E23" s="593"/>
      <c r="F23" s="298"/>
      <c r="G23" s="298"/>
      <c r="H23" s="298"/>
      <c r="I23" s="298"/>
      <c r="J23" s="298"/>
      <c r="K23" s="298"/>
      <c r="L23" s="298"/>
      <c r="M23" s="593"/>
      <c r="N23" s="593"/>
      <c r="O23" s="298"/>
    </row>
    <row r="24" spans="1:17" hidden="1" x14ac:dyDescent="0.25">
      <c r="A24" s="591"/>
      <c r="B24" s="592"/>
      <c r="C24" s="12"/>
      <c r="D24" s="12"/>
      <c r="E24" s="593"/>
      <c r="F24" s="298"/>
      <c r="G24" s="298"/>
      <c r="H24" s="298"/>
      <c r="I24" s="298"/>
      <c r="J24" s="298"/>
      <c r="K24" s="298"/>
      <c r="L24" s="298"/>
      <c r="M24" s="593"/>
      <c r="N24" s="593"/>
      <c r="O24" s="298"/>
    </row>
    <row r="25" spans="1:17" hidden="1" x14ac:dyDescent="0.25">
      <c r="A25" s="594"/>
      <c r="B25" s="594"/>
      <c r="C25" s="12"/>
      <c r="D25" s="12"/>
      <c r="E25" s="594"/>
      <c r="F25" s="594"/>
      <c r="G25" s="594"/>
      <c r="H25" s="507"/>
      <c r="I25" s="507"/>
      <c r="J25" s="507"/>
      <c r="K25" s="507"/>
      <c r="L25" s="507"/>
      <c r="M25" s="594"/>
      <c r="N25" s="594"/>
      <c r="O25" s="594"/>
    </row>
    <row r="26" spans="1:17" hidden="1" x14ac:dyDescent="0.25">
      <c r="A26" s="595"/>
      <c r="B26" s="595"/>
      <c r="C26" s="12"/>
      <c r="D26" s="12"/>
      <c r="E26" s="595"/>
      <c r="F26" s="595"/>
      <c r="G26" s="595"/>
      <c r="H26" s="508"/>
      <c r="I26" s="508"/>
      <c r="J26" s="508"/>
      <c r="K26" s="508"/>
      <c r="L26" s="508"/>
      <c r="M26" s="595"/>
      <c r="N26" s="595"/>
      <c r="O26" s="595"/>
    </row>
    <row r="27" spans="1:17" hidden="1" x14ac:dyDescent="0.25">
      <c r="A27" s="595"/>
      <c r="B27" s="595"/>
      <c r="C27" s="12"/>
      <c r="D27" s="12"/>
      <c r="E27" s="595"/>
      <c r="F27" s="595"/>
      <c r="G27" s="595"/>
      <c r="H27" s="508"/>
      <c r="I27" s="508"/>
      <c r="J27" s="508"/>
      <c r="K27" s="508"/>
      <c r="L27" s="508"/>
      <c r="M27" s="595"/>
      <c r="N27" s="595"/>
      <c r="O27" s="595"/>
    </row>
    <row r="28" spans="1:17" x14ac:dyDescent="0.25">
      <c r="A28" s="576"/>
      <c r="B28" s="577"/>
      <c r="C28" s="578"/>
      <c r="D28" s="147"/>
      <c r="E28" s="579"/>
      <c r="F28" s="580">
        <v>0</v>
      </c>
      <c r="G28" s="580">
        <v>0</v>
      </c>
      <c r="H28" s="580">
        <f>SUM(F28:G31)</f>
        <v>0</v>
      </c>
      <c r="I28" s="580">
        <v>0</v>
      </c>
      <c r="J28" s="580">
        <v>0</v>
      </c>
      <c r="K28" s="580">
        <f>SUM(I28:J31)</f>
        <v>0</v>
      </c>
      <c r="L28" s="580" t="e">
        <f>ROUND(((K28/H28)*100),0)</f>
        <v>#DIV/0!</v>
      </c>
      <c r="M28" s="581"/>
      <c r="N28" s="581"/>
      <c r="O28" s="580" t="e">
        <f>IF(L28&lt;=84,"DEFICIENTE",IF(L28&lt;=89,"REGULAR",IF(L28&lt;=94,"BUENO","MUYBUENO")))</f>
        <v>#DIV/0!</v>
      </c>
    </row>
    <row r="29" spans="1:17" x14ac:dyDescent="0.25">
      <c r="A29" s="582"/>
      <c r="B29" s="583"/>
      <c r="C29" s="578"/>
      <c r="D29" s="147"/>
      <c r="E29" s="579"/>
      <c r="F29" s="584"/>
      <c r="G29" s="584"/>
      <c r="H29" s="584"/>
      <c r="I29" s="584"/>
      <c r="J29" s="584"/>
      <c r="K29" s="584"/>
      <c r="L29" s="584"/>
      <c r="M29" s="585"/>
      <c r="N29" s="585"/>
      <c r="O29" s="584"/>
    </row>
    <row r="30" spans="1:17" x14ac:dyDescent="0.25">
      <c r="A30" s="582"/>
      <c r="B30" s="583"/>
      <c r="C30" s="578"/>
      <c r="D30" s="147"/>
      <c r="E30" s="579"/>
      <c r="F30" s="584"/>
      <c r="G30" s="584"/>
      <c r="H30" s="584"/>
      <c r="I30" s="584"/>
      <c r="J30" s="584"/>
      <c r="K30" s="584"/>
      <c r="L30" s="584"/>
      <c r="M30" s="585"/>
      <c r="N30" s="585"/>
      <c r="O30" s="584"/>
    </row>
    <row r="31" spans="1:17" x14ac:dyDescent="0.25">
      <c r="A31" s="586"/>
      <c r="B31" s="587"/>
      <c r="C31" s="578"/>
      <c r="D31" s="147"/>
      <c r="E31" s="579"/>
      <c r="F31" s="588"/>
      <c r="G31" s="588"/>
      <c r="H31" s="588"/>
      <c r="I31" s="588"/>
      <c r="J31" s="588"/>
      <c r="K31" s="588"/>
      <c r="L31" s="588"/>
      <c r="M31" s="589"/>
      <c r="N31" s="589"/>
      <c r="O31" s="588"/>
    </row>
    <row r="32" spans="1:17" x14ac:dyDescent="0.25">
      <c r="A32" s="596"/>
      <c r="B32" s="597"/>
      <c r="C32" s="598"/>
      <c r="D32" s="599"/>
      <c r="E32" s="600"/>
      <c r="F32" s="601"/>
      <c r="G32" s="601"/>
      <c r="H32" s="601"/>
      <c r="I32" s="601"/>
      <c r="J32" s="601"/>
      <c r="K32" s="601"/>
      <c r="L32" s="601"/>
      <c r="M32" s="602"/>
      <c r="N32" s="602"/>
      <c r="O32" s="601"/>
    </row>
    <row r="33" spans="1:15" x14ac:dyDescent="0.25">
      <c r="A33" s="596"/>
      <c r="B33" s="597"/>
      <c r="C33" s="598"/>
      <c r="D33" s="599"/>
      <c r="E33" s="600"/>
      <c r="F33" s="601"/>
      <c r="G33" s="601"/>
      <c r="H33" s="601"/>
      <c r="I33" s="601"/>
      <c r="J33" s="601"/>
      <c r="K33" s="601"/>
      <c r="L33" s="601"/>
      <c r="M33" s="602"/>
      <c r="N33" s="602"/>
      <c r="O33" s="601"/>
    </row>
    <row r="34" spans="1:15" ht="15.75" thickBot="1" x14ac:dyDescent="0.3">
      <c r="A34" s="596"/>
      <c r="B34" s="597"/>
      <c r="C34" s="598"/>
      <c r="D34" s="599"/>
      <c r="E34" s="600"/>
      <c r="F34" s="601"/>
      <c r="G34" s="601"/>
      <c r="H34" s="601"/>
      <c r="I34" s="601"/>
      <c r="J34" s="601"/>
      <c r="K34" s="601"/>
      <c r="L34" s="601"/>
      <c r="M34" s="602"/>
      <c r="N34" s="602"/>
      <c r="O34" s="601"/>
    </row>
    <row r="35" spans="1:15" ht="15.75" thickBot="1" x14ac:dyDescent="0.3">
      <c r="L35" s="603" t="s">
        <v>26</v>
      </c>
      <c r="M35" s="604"/>
      <c r="N35" s="605"/>
      <c r="O35" s="606" t="s">
        <v>336</v>
      </c>
    </row>
    <row r="36" spans="1:15" x14ac:dyDescent="0.25">
      <c r="L36" s="607">
        <v>0</v>
      </c>
      <c r="M36" s="608" t="s">
        <v>21</v>
      </c>
      <c r="N36" s="609">
        <v>0.84</v>
      </c>
      <c r="O36" s="610" t="s">
        <v>22</v>
      </c>
    </row>
    <row r="37" spans="1:15" x14ac:dyDescent="0.25">
      <c r="L37" s="611">
        <v>0.85</v>
      </c>
      <c r="M37" s="17" t="s">
        <v>21</v>
      </c>
      <c r="N37" s="18">
        <v>0.89</v>
      </c>
      <c r="O37" s="612" t="s">
        <v>23</v>
      </c>
    </row>
    <row r="38" spans="1:15" x14ac:dyDescent="0.25">
      <c r="D38" s="550"/>
      <c r="F38" s="550"/>
      <c r="G38" s="550"/>
      <c r="H38" s="550"/>
      <c r="I38" s="550"/>
      <c r="L38" s="611">
        <v>0.9</v>
      </c>
      <c r="M38" s="17" t="s">
        <v>21</v>
      </c>
      <c r="N38" s="18">
        <v>0.94</v>
      </c>
      <c r="O38" s="612" t="s">
        <v>24</v>
      </c>
    </row>
    <row r="39" spans="1:15" x14ac:dyDescent="0.25">
      <c r="D39" s="613" t="s">
        <v>337</v>
      </c>
      <c r="F39" s="614" t="s">
        <v>338</v>
      </c>
      <c r="L39" s="611">
        <v>0.95</v>
      </c>
      <c r="M39" s="17" t="s">
        <v>21</v>
      </c>
      <c r="N39" s="18">
        <v>1</v>
      </c>
      <c r="O39" s="612" t="s">
        <v>25</v>
      </c>
    </row>
    <row r="41" spans="1:15" ht="18.75" x14ac:dyDescent="0.3">
      <c r="A41" s="615"/>
      <c r="B41" s="616"/>
      <c r="C41" s="616"/>
    </row>
  </sheetData>
  <mergeCells count="56">
    <mergeCell ref="O28:O31"/>
    <mergeCell ref="L35:N35"/>
    <mergeCell ref="I28:I31"/>
    <mergeCell ref="J28:J31"/>
    <mergeCell ref="K28:K31"/>
    <mergeCell ref="L28:L31"/>
    <mergeCell ref="M28:M31"/>
    <mergeCell ref="N28:N31"/>
    <mergeCell ref="L25:L27"/>
    <mergeCell ref="M25:M27"/>
    <mergeCell ref="N25:N27"/>
    <mergeCell ref="O25:O27"/>
    <mergeCell ref="A28:A31"/>
    <mergeCell ref="B28:B31"/>
    <mergeCell ref="E28:E31"/>
    <mergeCell ref="F28:F31"/>
    <mergeCell ref="G28:G31"/>
    <mergeCell ref="H28:H31"/>
    <mergeCell ref="O19:O22"/>
    <mergeCell ref="A25:A27"/>
    <mergeCell ref="B25:B27"/>
    <mergeCell ref="E25:E27"/>
    <mergeCell ref="F25:F27"/>
    <mergeCell ref="G25:G27"/>
    <mergeCell ref="H25:H27"/>
    <mergeCell ref="I25:I27"/>
    <mergeCell ref="J25:J27"/>
    <mergeCell ref="K25:K27"/>
    <mergeCell ref="I19:I22"/>
    <mergeCell ref="J19:J22"/>
    <mergeCell ref="K19:K22"/>
    <mergeCell ref="L19:L22"/>
    <mergeCell ref="M19:M22"/>
    <mergeCell ref="N19:N22"/>
    <mergeCell ref="A19:A22"/>
    <mergeCell ref="B19:B22"/>
    <mergeCell ref="E19:E22"/>
    <mergeCell ref="F19:F22"/>
    <mergeCell ref="G19:G22"/>
    <mergeCell ref="H19:H22"/>
    <mergeCell ref="I16:N16"/>
    <mergeCell ref="O16:O18"/>
    <mergeCell ref="F17:H17"/>
    <mergeCell ref="I17:L17"/>
    <mergeCell ref="M17:M18"/>
    <mergeCell ref="N17:N18"/>
    <mergeCell ref="A4:O4"/>
    <mergeCell ref="A6:N6"/>
    <mergeCell ref="A7:N7"/>
    <mergeCell ref="N11:O12"/>
    <mergeCell ref="A16:A18"/>
    <mergeCell ref="B16:B18"/>
    <mergeCell ref="C16:C18"/>
    <mergeCell ref="D16:D18"/>
    <mergeCell ref="E16:E18"/>
    <mergeCell ref="F16:H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F27" sqref="F27"/>
    </sheetView>
  </sheetViews>
  <sheetFormatPr baseColWidth="10" defaultRowHeight="15" x14ac:dyDescent="0.25"/>
  <cols>
    <col min="1" max="2" width="4.42578125" customWidth="1"/>
    <col min="3" max="3" width="55.7109375" customWidth="1"/>
    <col min="4" max="4" width="4.5703125" customWidth="1"/>
    <col min="5" max="5" width="5.42578125" customWidth="1"/>
    <col min="6" max="6" width="60" customWidth="1"/>
  </cols>
  <sheetData>
    <row r="1" spans="1:6" x14ac:dyDescent="0.25">
      <c r="A1" s="1" t="s">
        <v>0</v>
      </c>
      <c r="B1" s="1"/>
    </row>
    <row r="2" spans="1:6" x14ac:dyDescent="0.25">
      <c r="A2" s="1" t="s">
        <v>2</v>
      </c>
      <c r="B2" s="1"/>
    </row>
    <row r="3" spans="1:6" x14ac:dyDescent="0.25">
      <c r="A3" s="1" t="s">
        <v>1</v>
      </c>
      <c r="B3" s="1"/>
    </row>
    <row r="4" spans="1:6" ht="15.75" x14ac:dyDescent="0.25">
      <c r="A4" s="617" t="s">
        <v>339</v>
      </c>
      <c r="B4" s="617"/>
      <c r="C4" s="617"/>
      <c r="D4" s="617"/>
      <c r="E4" s="617"/>
      <c r="F4" s="617"/>
    </row>
    <row r="5" spans="1:6" ht="15.75" x14ac:dyDescent="0.25">
      <c r="A5" s="618"/>
      <c r="B5" s="618"/>
      <c r="C5" s="618"/>
      <c r="D5" s="618"/>
      <c r="E5" s="618"/>
      <c r="F5" s="618"/>
    </row>
    <row r="6" spans="1:6" ht="15.75" x14ac:dyDescent="0.25">
      <c r="A6" s="619" t="s">
        <v>340</v>
      </c>
      <c r="B6" s="619"/>
      <c r="C6" s="619"/>
      <c r="D6" s="619"/>
      <c r="E6" s="619"/>
      <c r="F6" s="619"/>
    </row>
    <row r="7" spans="1:6" x14ac:dyDescent="0.25">
      <c r="A7" s="541" t="s">
        <v>3</v>
      </c>
      <c r="B7" s="541"/>
      <c r="C7" s="541"/>
      <c r="D7" s="541"/>
      <c r="E7" s="541"/>
      <c r="F7" s="541"/>
    </row>
    <row r="8" spans="1:6" ht="10.5" customHeight="1" x14ac:dyDescent="0.25"/>
    <row r="9" spans="1:6" x14ac:dyDescent="0.25">
      <c r="A9" s="542" t="s">
        <v>341</v>
      </c>
      <c r="B9" s="542"/>
      <c r="C9" s="543"/>
      <c r="D9" s="542" t="s">
        <v>5</v>
      </c>
      <c r="E9" s="542"/>
      <c r="F9" s="544" t="s">
        <v>342</v>
      </c>
    </row>
    <row r="10" spans="1:6" x14ac:dyDescent="0.25">
      <c r="A10" s="542"/>
      <c r="B10" s="542"/>
      <c r="C10" s="543"/>
      <c r="D10" s="542"/>
      <c r="E10" s="542"/>
      <c r="F10" s="544" t="s">
        <v>343</v>
      </c>
    </row>
    <row r="11" spans="1:6" x14ac:dyDescent="0.25">
      <c r="A11" s="542"/>
      <c r="B11" s="542"/>
      <c r="C11" s="543"/>
      <c r="D11" s="542"/>
      <c r="E11" s="542"/>
      <c r="F11" s="544" t="s">
        <v>344</v>
      </c>
    </row>
    <row r="12" spans="1:6" x14ac:dyDescent="0.25">
      <c r="A12" s="542" t="s">
        <v>345</v>
      </c>
      <c r="B12" s="542"/>
      <c r="C12" s="543"/>
      <c r="D12" s="542" t="s">
        <v>5</v>
      </c>
      <c r="E12" s="542"/>
      <c r="F12" s="548"/>
    </row>
    <row r="13" spans="1:6" ht="12" customHeight="1" x14ac:dyDescent="0.25">
      <c r="A13" s="542" t="s">
        <v>10</v>
      </c>
      <c r="B13" s="542"/>
      <c r="C13" s="543"/>
      <c r="D13" s="542"/>
      <c r="E13" s="542"/>
      <c r="F13" s="548"/>
    </row>
    <row r="14" spans="1:6" ht="13.5" customHeight="1" x14ac:dyDescent="0.25">
      <c r="A14" s="542" t="s">
        <v>324</v>
      </c>
      <c r="B14" s="542"/>
      <c r="C14" s="543"/>
      <c r="D14" s="542" t="s">
        <v>5</v>
      </c>
      <c r="E14" s="542"/>
      <c r="F14" s="548"/>
    </row>
    <row r="15" spans="1:6" x14ac:dyDescent="0.25">
      <c r="A15" s="542" t="s">
        <v>325</v>
      </c>
      <c r="B15" s="542"/>
      <c r="C15" s="543"/>
      <c r="D15" s="542" t="s">
        <v>5</v>
      </c>
      <c r="E15" s="542"/>
      <c r="F15" s="552"/>
    </row>
    <row r="16" spans="1:6" ht="9.75" customHeight="1" x14ac:dyDescent="0.25"/>
    <row r="17" spans="1:6" x14ac:dyDescent="0.25">
      <c r="A17" s="297" t="s">
        <v>346</v>
      </c>
      <c r="B17" s="12" t="s">
        <v>347</v>
      </c>
      <c r="C17" s="12"/>
    </row>
    <row r="18" spans="1:6" ht="12.75" customHeight="1" x14ac:dyDescent="0.25">
      <c r="B18" s="34">
        <v>1</v>
      </c>
      <c r="C18" s="620"/>
      <c r="D18" s="621"/>
      <c r="E18" s="621"/>
      <c r="F18" s="622"/>
    </row>
    <row r="19" spans="1:6" ht="12" customHeight="1" x14ac:dyDescent="0.25">
      <c r="B19" s="34">
        <v>2</v>
      </c>
      <c r="C19" s="620"/>
      <c r="D19" s="621"/>
      <c r="E19" s="621"/>
      <c r="F19" s="622"/>
    </row>
    <row r="20" spans="1:6" ht="12.75" customHeight="1" x14ac:dyDescent="0.25">
      <c r="B20" s="34">
        <v>3</v>
      </c>
      <c r="C20" s="623"/>
      <c r="D20" s="624"/>
      <c r="E20" s="624"/>
      <c r="F20" s="625"/>
    </row>
    <row r="21" spans="1:6" ht="12.75" customHeight="1" x14ac:dyDescent="0.25">
      <c r="B21" s="34">
        <v>4</v>
      </c>
      <c r="C21" s="626"/>
      <c r="D21" s="627"/>
      <c r="E21" s="627"/>
      <c r="F21" s="628"/>
    </row>
    <row r="23" spans="1:6" x14ac:dyDescent="0.25">
      <c r="A23" s="299" t="s">
        <v>348</v>
      </c>
      <c r="B23" s="629" t="s">
        <v>349</v>
      </c>
      <c r="C23" s="630"/>
      <c r="D23" s="255"/>
      <c r="E23" s="631"/>
      <c r="F23" s="271"/>
    </row>
    <row r="24" spans="1:6" ht="11.25" customHeight="1" x14ac:dyDescent="0.25">
      <c r="B24" s="34">
        <v>1</v>
      </c>
      <c r="C24" s="632"/>
      <c r="D24" s="633"/>
      <c r="E24" s="633"/>
      <c r="F24" s="634"/>
    </row>
    <row r="25" spans="1:6" ht="14.25" customHeight="1" x14ac:dyDescent="0.25">
      <c r="B25" s="34">
        <v>2</v>
      </c>
      <c r="C25" s="635"/>
      <c r="D25" s="635"/>
      <c r="E25" s="635"/>
      <c r="F25" s="635"/>
    </row>
    <row r="26" spans="1:6" ht="12.75" customHeight="1" x14ac:dyDescent="0.25">
      <c r="B26" s="34" t="s">
        <v>350</v>
      </c>
      <c r="C26" s="635"/>
      <c r="D26" s="635"/>
      <c r="E26" s="635"/>
      <c r="F26" s="635"/>
    </row>
    <row r="27" spans="1:6" ht="9" customHeight="1" x14ac:dyDescent="0.25">
      <c r="B27" s="590"/>
      <c r="C27" s="271"/>
      <c r="D27" s="271"/>
      <c r="E27" s="271"/>
      <c r="F27" s="271"/>
    </row>
    <row r="28" spans="1:6" ht="9.75" customHeight="1" x14ac:dyDescent="0.25">
      <c r="E28" s="636"/>
      <c r="F28" s="8"/>
    </row>
    <row r="29" spans="1:6" x14ac:dyDescent="0.25">
      <c r="A29" s="126" t="s">
        <v>351</v>
      </c>
      <c r="B29" s="637" t="s">
        <v>352</v>
      </c>
      <c r="C29" s="638"/>
      <c r="E29" s="8"/>
      <c r="F29" s="8"/>
    </row>
    <row r="30" spans="1:6" ht="12.75" customHeight="1" x14ac:dyDescent="0.25">
      <c r="B30" s="639">
        <v>1</v>
      </c>
      <c r="C30" s="623"/>
      <c r="D30" s="624"/>
      <c r="E30" s="624"/>
      <c r="F30" s="625"/>
    </row>
    <row r="31" spans="1:6" ht="12.75" customHeight="1" x14ac:dyDescent="0.25">
      <c r="B31" s="34">
        <v>2</v>
      </c>
      <c r="C31" s="635"/>
      <c r="D31" s="635"/>
      <c r="E31" s="635"/>
      <c r="F31" s="635"/>
    </row>
    <row r="32" spans="1:6" ht="13.5" customHeight="1" x14ac:dyDescent="0.25">
      <c r="B32" s="34" t="s">
        <v>350</v>
      </c>
      <c r="C32" s="623"/>
      <c r="D32" s="624"/>
      <c r="E32" s="624"/>
      <c r="F32" s="625"/>
    </row>
    <row r="33" spans="3:6" x14ac:dyDescent="0.25">
      <c r="E33" s="8"/>
      <c r="F33" s="8"/>
    </row>
    <row r="35" spans="3:6" x14ac:dyDescent="0.25">
      <c r="C35" s="550"/>
      <c r="F35" s="550"/>
    </row>
    <row r="36" spans="3:6" x14ac:dyDescent="0.25">
      <c r="C36" s="613" t="s">
        <v>337</v>
      </c>
      <c r="F36" s="613" t="s">
        <v>338</v>
      </c>
    </row>
  </sheetData>
  <mergeCells count="13">
    <mergeCell ref="C32:F32"/>
    <mergeCell ref="C21:F21"/>
    <mergeCell ref="C24:F24"/>
    <mergeCell ref="C25:F25"/>
    <mergeCell ref="C26:F26"/>
    <mergeCell ref="C30:F30"/>
    <mergeCell ref="C31:F31"/>
    <mergeCell ref="A4:F4"/>
    <mergeCell ref="A6:F6"/>
    <mergeCell ref="A7:F7"/>
    <mergeCell ref="C18:F18"/>
    <mergeCell ref="C19:F19"/>
    <mergeCell ref="C20:F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I15" sqref="I15"/>
    </sheetView>
  </sheetViews>
  <sheetFormatPr baseColWidth="10" defaultRowHeight="15" x14ac:dyDescent="0.25"/>
  <cols>
    <col min="1" max="1" width="24.5703125" customWidth="1"/>
    <col min="2" max="2" width="13.28515625" customWidth="1"/>
    <col min="3" max="3" width="9.7109375" customWidth="1"/>
    <col min="4" max="4" width="5.5703125" bestFit="1" customWidth="1"/>
    <col min="5" max="5" width="11" bestFit="1" customWidth="1"/>
    <col min="6" max="6" width="12.28515625" customWidth="1"/>
    <col min="7" max="7" width="9.42578125" bestFit="1" customWidth="1"/>
    <col min="9" max="9" width="9.5703125" bestFit="1" customWidth="1"/>
    <col min="10" max="10" width="12.140625" customWidth="1"/>
  </cols>
  <sheetData>
    <row r="1" spans="1:12" x14ac:dyDescent="0.25">
      <c r="A1" s="640" t="s">
        <v>353</v>
      </c>
      <c r="B1" s="640"/>
      <c r="C1" s="640"/>
      <c r="D1" s="640"/>
      <c r="E1" s="640"/>
      <c r="F1" s="640"/>
      <c r="G1" s="640"/>
      <c r="H1" s="640"/>
      <c r="I1" s="640"/>
      <c r="J1" s="640"/>
      <c r="K1" s="640"/>
      <c r="L1" s="640"/>
    </row>
    <row r="2" spans="1:12" ht="15.75" x14ac:dyDescent="0.25">
      <c r="A2" s="641" t="s">
        <v>354</v>
      </c>
      <c r="B2" s="641"/>
      <c r="C2" s="641"/>
      <c r="D2" s="641"/>
      <c r="E2" s="641"/>
      <c r="F2" s="641"/>
      <c r="G2" s="641"/>
      <c r="H2" s="641"/>
      <c r="I2" s="641"/>
      <c r="J2" s="641"/>
      <c r="K2" s="641"/>
      <c r="L2" s="641"/>
    </row>
    <row r="3" spans="1:12" x14ac:dyDescent="0.25">
      <c r="A3" s="642" t="s">
        <v>355</v>
      </c>
      <c r="B3" s="642"/>
      <c r="C3" s="642"/>
      <c r="D3" s="642"/>
      <c r="E3" s="642"/>
      <c r="F3" s="642"/>
      <c r="G3" s="642"/>
      <c r="H3" s="642"/>
      <c r="I3" s="642"/>
      <c r="J3" s="642"/>
      <c r="K3" s="642"/>
      <c r="L3" s="642"/>
    </row>
    <row r="4" spans="1:12" x14ac:dyDescent="0.25">
      <c r="A4" s="643" t="s">
        <v>356</v>
      </c>
      <c r="B4" s="643" t="s">
        <v>357</v>
      </c>
      <c r="C4" s="644" t="s">
        <v>358</v>
      </c>
      <c r="D4" s="644" t="s">
        <v>359</v>
      </c>
      <c r="E4" s="644" t="s">
        <v>360</v>
      </c>
      <c r="F4" s="645" t="s">
        <v>361</v>
      </c>
      <c r="G4" s="646"/>
      <c r="H4" s="647"/>
      <c r="I4" s="645" t="s">
        <v>362</v>
      </c>
      <c r="J4" s="646"/>
      <c r="K4" s="646"/>
      <c r="L4" s="647"/>
    </row>
    <row r="5" spans="1:12" ht="36" x14ac:dyDescent="0.25">
      <c r="A5" s="648"/>
      <c r="B5" s="648"/>
      <c r="C5" s="649"/>
      <c r="D5" s="649"/>
      <c r="E5" s="649"/>
      <c r="F5" s="650" t="s">
        <v>363</v>
      </c>
      <c r="G5" s="651" t="s">
        <v>297</v>
      </c>
      <c r="H5" s="650" t="s">
        <v>364</v>
      </c>
      <c r="I5" s="650" t="s">
        <v>365</v>
      </c>
      <c r="J5" s="650" t="s">
        <v>366</v>
      </c>
      <c r="K5" s="650" t="s">
        <v>297</v>
      </c>
      <c r="L5" s="650" t="s">
        <v>364</v>
      </c>
    </row>
    <row r="6" spans="1:12" ht="24" x14ac:dyDescent="0.25">
      <c r="A6" s="652" t="s">
        <v>367</v>
      </c>
      <c r="B6" s="653"/>
      <c r="C6" s="654"/>
      <c r="D6" s="654"/>
      <c r="E6" s="654"/>
      <c r="F6" s="654"/>
      <c r="G6" s="654"/>
      <c r="H6" s="654"/>
      <c r="I6" s="654"/>
      <c r="J6" s="654"/>
      <c r="K6" s="654"/>
      <c r="L6" s="654"/>
    </row>
    <row r="7" spans="1:12" ht="24" x14ac:dyDescent="0.25">
      <c r="A7" s="652" t="s">
        <v>367</v>
      </c>
      <c r="B7" s="654"/>
      <c r="C7" s="654"/>
      <c r="D7" s="654"/>
      <c r="E7" s="654"/>
      <c r="F7" s="654"/>
      <c r="G7" s="654"/>
      <c r="H7" s="654"/>
      <c r="I7" s="654"/>
      <c r="J7" s="654"/>
      <c r="K7" s="654"/>
      <c r="L7" s="654"/>
    </row>
    <row r="8" spans="1:12" ht="24" x14ac:dyDescent="0.25">
      <c r="A8" s="652" t="s">
        <v>367</v>
      </c>
      <c r="B8" s="654"/>
      <c r="C8" s="654"/>
      <c r="D8" s="654"/>
      <c r="E8" s="654"/>
      <c r="F8" s="654"/>
      <c r="G8" s="654"/>
      <c r="H8" s="654"/>
      <c r="I8" s="654"/>
      <c r="J8" s="654"/>
      <c r="K8" s="654"/>
      <c r="L8" s="654"/>
    </row>
    <row r="9" spans="1:12" ht="24" x14ac:dyDescent="0.25">
      <c r="A9" s="652" t="s">
        <v>367</v>
      </c>
      <c r="B9" s="654"/>
      <c r="C9" s="654"/>
      <c r="D9" s="654"/>
      <c r="E9" s="654"/>
      <c r="F9" s="654"/>
      <c r="G9" s="654"/>
      <c r="H9" s="654"/>
      <c r="I9" s="654"/>
      <c r="J9" s="654"/>
      <c r="K9" s="654"/>
      <c r="L9" s="654"/>
    </row>
    <row r="10" spans="1:12" ht="24" x14ac:dyDescent="0.25">
      <c r="A10" s="652" t="s">
        <v>367</v>
      </c>
      <c r="B10" s="654"/>
      <c r="C10" s="654"/>
      <c r="D10" s="654"/>
      <c r="E10" s="654"/>
      <c r="F10" s="654"/>
      <c r="G10" s="654"/>
      <c r="H10" s="654"/>
      <c r="I10" s="654"/>
      <c r="J10" s="654"/>
      <c r="K10" s="654"/>
      <c r="L10" s="654"/>
    </row>
    <row r="11" spans="1:12" ht="24" x14ac:dyDescent="0.25">
      <c r="A11" s="652" t="s">
        <v>367</v>
      </c>
      <c r="B11" s="654"/>
      <c r="C11" s="654"/>
      <c r="D11" s="654"/>
      <c r="E11" s="654"/>
      <c r="F11" s="654"/>
      <c r="G11" s="654"/>
      <c r="H11" s="654"/>
      <c r="I11" s="654"/>
      <c r="J11" s="654"/>
      <c r="K11" s="654"/>
      <c r="L11" s="654"/>
    </row>
  </sheetData>
  <mergeCells count="10">
    <mergeCell ref="A1:L1"/>
    <mergeCell ref="A2:L2"/>
    <mergeCell ref="A3:L3"/>
    <mergeCell ref="A4:A5"/>
    <mergeCell ref="B4:B5"/>
    <mergeCell ref="C4:C5"/>
    <mergeCell ref="D4:D5"/>
    <mergeCell ref="E4:E5"/>
    <mergeCell ref="F4:H4"/>
    <mergeCell ref="I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prog-escuelas-mal</vt:lpstr>
      <vt:lpstr>Resumen EAPs</vt:lpstr>
      <vt:lpstr>EVALUACION DE ESCUELAS</vt:lpstr>
      <vt:lpstr>POI DE LA OFICINA</vt:lpstr>
      <vt:lpstr>Hoja1</vt:lpstr>
      <vt:lpstr>Hoja2</vt:lpstr>
      <vt:lpstr>Hoja3</vt:lpstr>
      <vt:lpstr>EVALUACIÓN PARA OFICINAS</vt:lpstr>
      <vt:lpstr>PARA OFICINAS Y FACULTADES</vt:lpstr>
      <vt:lpstr>FORMATO  03</vt:lpstr>
      <vt:lpstr>'EVALUACION DE ESCUELAS'!Área_de_impresión</vt:lpstr>
      <vt:lpstr>Hoja1!Área_de_impresión</vt:lpstr>
      <vt:lpstr>'prog-escuelas-mal'!Área_de_impresión</vt:lpstr>
      <vt:lpstr>'EVALUACION DE ESCUELAS'!Títulos_a_imprimir</vt:lpstr>
      <vt:lpstr>'prog-escuelas-mal'!Títulos_a_imprimir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PyR</dc:creator>
  <cp:lastModifiedBy>usuario</cp:lastModifiedBy>
  <cp:lastPrinted>2016-08-31T19:58:10Z</cp:lastPrinted>
  <dcterms:created xsi:type="dcterms:W3CDTF">2013-01-08T20:29:48Z</dcterms:created>
  <dcterms:modified xsi:type="dcterms:W3CDTF">2017-01-18T21:26:09Z</dcterms:modified>
</cp:coreProperties>
</file>